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254" firstSheet="1" activeTab="1"/>
  </bookViews>
  <sheets>
    <sheet name="مخطط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<sst xmlns="http://schemas.openxmlformats.org/spreadsheetml/2006/main" count="305" uniqueCount="141">
  <si>
    <t>ت</t>
  </si>
  <si>
    <t>طابوق عادي</t>
  </si>
  <si>
    <t>الف</t>
  </si>
  <si>
    <t>طابوق عقاري</t>
  </si>
  <si>
    <t>طابوق جمهوري</t>
  </si>
  <si>
    <t>ثرمستون</t>
  </si>
  <si>
    <t>طابوق جيري</t>
  </si>
  <si>
    <t xml:space="preserve">الف </t>
  </si>
  <si>
    <t>قرميد</t>
  </si>
  <si>
    <t>بلوك حجم كبير</t>
  </si>
  <si>
    <t>بلوك حجم متوسط</t>
  </si>
  <si>
    <t>بلوك حجم صغير</t>
  </si>
  <si>
    <t>م3</t>
  </si>
  <si>
    <t>حجر مقطع</t>
  </si>
  <si>
    <t>حجرخام</t>
  </si>
  <si>
    <t>حجر تغليف</t>
  </si>
  <si>
    <t>م2</t>
  </si>
  <si>
    <t>رمل اسود</t>
  </si>
  <si>
    <t>رمل احمر</t>
  </si>
  <si>
    <t>حصو عادي</t>
  </si>
  <si>
    <t>حصو مكسر</t>
  </si>
  <si>
    <t>سمنت مقاوم</t>
  </si>
  <si>
    <t>طن</t>
  </si>
  <si>
    <t>سمنت ابيض</t>
  </si>
  <si>
    <t>سمنت عادي</t>
  </si>
  <si>
    <t xml:space="preserve">جص فني </t>
  </si>
  <si>
    <t>جص عادي</t>
  </si>
  <si>
    <t xml:space="preserve">بورك </t>
  </si>
  <si>
    <t>كاشي عادي</t>
  </si>
  <si>
    <t>كاشي فرفوري</t>
  </si>
  <si>
    <t>موزائيك</t>
  </si>
  <si>
    <t>موقعي</t>
  </si>
  <si>
    <t>مرمر</t>
  </si>
  <si>
    <t>سيراميك</t>
  </si>
  <si>
    <t>شتايكر</t>
  </si>
  <si>
    <t>صبات درج</t>
  </si>
  <si>
    <t>عدد</t>
  </si>
  <si>
    <t>تراب</t>
  </si>
  <si>
    <t>زجاج</t>
  </si>
  <si>
    <t>تيل مانع الحشرات</t>
  </si>
  <si>
    <t>حديد شيلمان</t>
  </si>
  <si>
    <t>م</t>
  </si>
  <si>
    <t>شيش</t>
  </si>
  <si>
    <t>مشبك</t>
  </si>
  <si>
    <t>فولاذ</t>
  </si>
  <si>
    <t>جينكو</t>
  </si>
  <si>
    <t>ابواب حديد</t>
  </si>
  <si>
    <t>شبابيك خشبية</t>
  </si>
  <si>
    <t>مبيدات</t>
  </si>
  <si>
    <t>لتر</t>
  </si>
  <si>
    <t>فلنتكوت عازل</t>
  </si>
  <si>
    <t>لباد</t>
  </si>
  <si>
    <t>مجاري هوائية تبريد</t>
  </si>
  <si>
    <t>شبابيك الدكتات</t>
  </si>
  <si>
    <t>سقوف ثانوية</t>
  </si>
  <si>
    <t>قير عادي</t>
  </si>
  <si>
    <t>قير سائل</t>
  </si>
  <si>
    <t>محجر</t>
  </si>
  <si>
    <t>طبقات خشبية تغليف البناء</t>
  </si>
  <si>
    <t>خشب</t>
  </si>
  <si>
    <t>تبريد وتكيف مركزي</t>
  </si>
  <si>
    <t>ماستك</t>
  </si>
  <si>
    <t>كغم</t>
  </si>
  <si>
    <t>شباك مكيف</t>
  </si>
  <si>
    <t>سم ربط</t>
  </si>
  <si>
    <t>مانع رطوبة</t>
  </si>
  <si>
    <t>سلك</t>
  </si>
  <si>
    <t>سويج رئيسي</t>
  </si>
  <si>
    <t>سويج</t>
  </si>
  <si>
    <t>بلك</t>
  </si>
  <si>
    <t>بورد</t>
  </si>
  <si>
    <t>سركت بريكر</t>
  </si>
  <si>
    <t>بلك سويج</t>
  </si>
  <si>
    <t>تاسيسات صحية انابيب بوري</t>
  </si>
  <si>
    <t>انابيب اهين</t>
  </si>
  <si>
    <t>انابيب اسبست</t>
  </si>
  <si>
    <t>انابيب بلاستيكية</t>
  </si>
  <si>
    <t>اقفال انابيب ( صمام )</t>
  </si>
  <si>
    <t>مغسلة</t>
  </si>
  <si>
    <t>بانيو</t>
  </si>
  <si>
    <t>مرحاض</t>
  </si>
  <si>
    <t>مشطفة</t>
  </si>
  <si>
    <t>منهول</t>
  </si>
  <si>
    <t>خزان ماء</t>
  </si>
  <si>
    <t>سنك</t>
  </si>
  <si>
    <t>حنفية</t>
  </si>
  <si>
    <t>خلاط</t>
  </si>
  <si>
    <t>حمام كامل ملون</t>
  </si>
  <si>
    <t>انابيب كونكريتية</t>
  </si>
  <si>
    <t>اصباغ زيتية</t>
  </si>
  <si>
    <t>مائية</t>
  </si>
  <si>
    <t>جملون حديدي</t>
  </si>
  <si>
    <t>كونكريت اسفلتي</t>
  </si>
  <si>
    <t>بصرة</t>
  </si>
  <si>
    <t>ميسان</t>
  </si>
  <si>
    <t>ذي قار</t>
  </si>
  <si>
    <t>مثنى</t>
  </si>
  <si>
    <t>قادسية</t>
  </si>
  <si>
    <t>نجف</t>
  </si>
  <si>
    <t>واسط</t>
  </si>
  <si>
    <t>كربلاء</t>
  </si>
  <si>
    <t>بابل</t>
  </si>
  <si>
    <t>بغداد</t>
  </si>
  <si>
    <t>ديالى</t>
  </si>
  <si>
    <t>كركوك</t>
  </si>
  <si>
    <t>الوحدة القياسية</t>
  </si>
  <si>
    <t>اسم المادة</t>
  </si>
  <si>
    <t>ابواب خشب جام</t>
  </si>
  <si>
    <t>ابواب خشب صاج</t>
  </si>
  <si>
    <t>ابواب  لولبية</t>
  </si>
  <si>
    <t xml:space="preserve"> شبابيك حديد ية</t>
  </si>
  <si>
    <t>شبابيك المنيوم</t>
  </si>
  <si>
    <t>ابواب المنيوم</t>
  </si>
  <si>
    <t>كتائب للشبابيك</t>
  </si>
  <si>
    <t>سياج حديدي prc</t>
  </si>
  <si>
    <t>اعمدة كونكريتية (سياج)</t>
  </si>
  <si>
    <t>سخان ماء( منزلي )</t>
  </si>
  <si>
    <t>معجون جام</t>
  </si>
  <si>
    <t>تاسيسات كهربا ئيه انابيب بوري</t>
  </si>
  <si>
    <t>السعر : الف دينار</t>
  </si>
  <si>
    <t>السعر الف دينار</t>
  </si>
  <si>
    <t xml:space="preserve">                               </t>
  </si>
  <si>
    <t xml:space="preserve">           </t>
  </si>
  <si>
    <t xml:space="preserve">             </t>
  </si>
  <si>
    <t>**نسبة التغيير</t>
  </si>
  <si>
    <t xml:space="preserve"> </t>
  </si>
  <si>
    <t>الجهاز المركزي للاحصاء</t>
  </si>
  <si>
    <t>احصاءات البناء والتشييد</t>
  </si>
  <si>
    <t>صلاح الدين</t>
  </si>
  <si>
    <t>نسبة التغيير</t>
  </si>
  <si>
    <t xml:space="preserve">    ملاحظة : قيم نسبة التغيير مقربة لمرتبة عشرية واحدة</t>
  </si>
  <si>
    <t xml:space="preserve">   يحسب معدل الاسعار باستخدام الوسط الحسابي *   </t>
  </si>
  <si>
    <t xml:space="preserve">                                                            معدل اسعار المواد الانشائية لسنة 2017 معدل العراق </t>
  </si>
  <si>
    <t xml:space="preserve">                                                              معدل اسعار المواد الانشائية لسنة 2017 معدل العراق </t>
  </si>
  <si>
    <t xml:space="preserve">                                                                  معدل اسعار المواد الانشائية لسنة 2017 معدل العراق </t>
  </si>
  <si>
    <t xml:space="preserve">                                                       معدل اسعار المواد الانشائية لسنة 2017 معدل العراق </t>
  </si>
  <si>
    <t xml:space="preserve">                                                                      معدل اسعار المواد الانشائية لسنة 2017 معدل العراق </t>
  </si>
  <si>
    <t>المعدل لسنة2017</t>
  </si>
  <si>
    <t>*المعدل لسنة 2016</t>
  </si>
  <si>
    <t>المعدل لسنة 2016</t>
  </si>
  <si>
    <r>
      <t xml:space="preserve"> ** نسبة التغيير = معدل سنة 2017 / معدل سنة 2016 * </t>
    </r>
    <r>
      <rPr>
        <b/>
        <sz val="11"/>
        <rFont val="Calibri"/>
        <family val="2"/>
      </rPr>
      <t xml:space="preserve"> 100 - 100 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</si>
</sst>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$F$"/>
      <family val="0"/>
    </font>
    <font>
      <sz val="9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36"/>
      <name val="Arial"/>
      <family val="2"/>
    </font>
    <font>
      <b/>
      <sz val="9"/>
      <color indexed="56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7" tint="-0.24997000396251678"/>
      <name val="Arial"/>
      <family val="2"/>
    </font>
    <font>
      <b/>
      <sz val="9"/>
      <color rgb="FF002060"/>
      <name val="Arial"/>
      <family val="2"/>
    </font>
    <font>
      <b/>
      <sz val="9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51" fillId="36" borderId="10" xfId="57" applyFont="1" applyFill="1" applyBorder="1" applyAlignment="1">
      <alignment horizontal="center"/>
    </xf>
    <xf numFmtId="1" fontId="51" fillId="36" borderId="10" xfId="57" applyNumberFormat="1" applyFont="1" applyFill="1" applyBorder="1" applyAlignment="1">
      <alignment horizontal="center"/>
    </xf>
    <xf numFmtId="1" fontId="51" fillId="36" borderId="10" xfId="57" applyNumberFormat="1" applyFont="1" applyFill="1" applyBorder="1" applyAlignment="1">
      <alignment horizontal="center" wrapText="1"/>
    </xf>
    <xf numFmtId="0" fontId="51" fillId="36" borderId="10" xfId="57" applyFont="1" applyFill="1" applyBorder="1" applyAlignment="1">
      <alignment/>
    </xf>
    <xf numFmtId="1" fontId="51" fillId="36" borderId="10" xfId="57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1" fillId="36" borderId="10" xfId="57" applyFont="1" applyFill="1" applyBorder="1" applyAlignment="1">
      <alignment vertical="justify"/>
    </xf>
    <xf numFmtId="0" fontId="51" fillId="36" borderId="10" xfId="57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" fontId="4" fillId="34" borderId="0" xfId="57" applyNumberFormat="1" applyFont="1" applyFill="1" applyBorder="1" applyAlignment="1">
      <alignment horizontal="center"/>
    </xf>
    <xf numFmtId="1" fontId="4" fillId="0" borderId="0" xfId="57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57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57" applyFont="1" applyAlignment="1">
      <alignment vertical="top" readingOrder="1"/>
    </xf>
    <xf numFmtId="49" fontId="12" fillId="0" borderId="0" xfId="0" applyNumberFormat="1" applyFont="1" applyAlignment="1">
      <alignment vertical="top" readingOrder="2"/>
    </xf>
    <xf numFmtId="0" fontId="52" fillId="15" borderId="10" xfId="57" applyFont="1" applyFill="1" applyBorder="1" applyAlignment="1">
      <alignment horizontal="center"/>
    </xf>
    <xf numFmtId="0" fontId="51" fillId="15" borderId="10" xfId="57" applyFon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3" fontId="8" fillId="39" borderId="10" xfId="57" applyNumberFormat="1" applyFont="1" applyFill="1" applyBorder="1" applyAlignment="1">
      <alignment horizontal="left" wrapText="1"/>
    </xf>
    <xf numFmtId="0" fontId="7" fillId="9" borderId="10" xfId="57" applyFont="1" applyFill="1" applyBorder="1" applyAlignment="1">
      <alignment horizontal="left"/>
    </xf>
    <xf numFmtId="0" fontId="7" fillId="9" borderId="10" xfId="57" applyFont="1" applyFill="1" applyBorder="1" applyAlignment="1">
      <alignment/>
    </xf>
    <xf numFmtId="0" fontId="7" fillId="9" borderId="10" xfId="57" applyFont="1" applyFill="1" applyBorder="1" applyAlignment="1">
      <alignment horizontal="center"/>
    </xf>
    <xf numFmtId="0" fontId="7" fillId="15" borderId="10" xfId="57" applyFont="1" applyFill="1" applyBorder="1" applyAlignment="1">
      <alignment horizontal="center"/>
    </xf>
    <xf numFmtId="0" fontId="51" fillId="15" borderId="10" xfId="57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/>
    </xf>
    <xf numFmtId="0" fontId="4" fillId="0" borderId="0" xfId="57" applyFont="1" applyBorder="1" applyAlignment="1">
      <alignment horizontal="center"/>
    </xf>
    <xf numFmtId="0" fontId="0" fillId="0" borderId="0" xfId="0" applyFont="1" applyAlignment="1">
      <alignment horizontal="center"/>
    </xf>
    <xf numFmtId="1" fontId="53" fillId="15" borderId="10" xfId="57" applyNumberFormat="1" applyFont="1" applyFill="1" applyBorder="1" applyAlignment="1">
      <alignment horizontal="center"/>
    </xf>
    <xf numFmtId="1" fontId="53" fillId="15" borderId="10" xfId="57" applyNumberFormat="1" applyFont="1" applyFill="1" applyBorder="1" applyAlignment="1" quotePrefix="1">
      <alignment horizontal="center"/>
    </xf>
    <xf numFmtId="1" fontId="51" fillId="15" borderId="10" xfId="57" applyNumberFormat="1" applyFont="1" applyFill="1" applyBorder="1" applyAlignment="1">
      <alignment horizontal="center"/>
    </xf>
    <xf numFmtId="3" fontId="8" fillId="39" borderId="10" xfId="57" applyNumberFormat="1" applyFont="1" applyFill="1" applyBorder="1" applyAlignment="1">
      <alignment horizontal="center" vertical="center" wrapText="1"/>
    </xf>
    <xf numFmtId="3" fontId="8" fillId="39" borderId="10" xfId="57" applyNumberFormat="1" applyFont="1" applyFill="1" applyBorder="1" applyAlignment="1">
      <alignment horizontal="center" wrapText="1"/>
    </xf>
    <xf numFmtId="0" fontId="3" fillId="9" borderId="10" xfId="57" applyFont="1" applyFill="1" applyBorder="1" applyAlignment="1">
      <alignment horizontal="center"/>
    </xf>
    <xf numFmtId="3" fontId="8" fillId="9" borderId="10" xfId="57" applyNumberFormat="1" applyFont="1" applyFill="1" applyBorder="1" applyAlignment="1">
      <alignment horizontal="left" wrapText="1"/>
    </xf>
    <xf numFmtId="0" fontId="3" fillId="34" borderId="12" xfId="57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right" vertical="top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57" applyFont="1" applyAlignment="1">
      <alignment horizontal="right" vertical="top" readingOrder="1"/>
    </xf>
    <xf numFmtId="0" fontId="3" fillId="34" borderId="12" xfId="57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8325"/>
          <c:y val="0.3135"/>
          <c:w val="0.30575"/>
          <c:h val="0.43325"/>
        </c:manualLayout>
      </c:layout>
      <c:radarChart>
        <c:radarStyle val="marker"/>
        <c:varyColors val="0"/>
        <c:ser>
          <c:idx val="0"/>
          <c:order val="0"/>
          <c:tx>
            <c:strRef>
              <c:f>Sheet1!$V$48:$V$49</c:f>
              <c:strCache>
                <c:ptCount val="1"/>
                <c:pt idx="0">
                  <c:v>                                                                  معدل اسعار المواد الانشائية لسنة 2017 معدل العراق  ت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Sheet1!$F$50:$U$67</c:f>
              <c:multiLvlStrCache>
                <c:ptCount val="18"/>
                <c:lvl>
                  <c:pt idx="0">
                    <c:v>ابواب حديد</c:v>
                  </c:pt>
                  <c:pt idx="1">
                    <c:v>ابواب المنيوم</c:v>
                  </c:pt>
                  <c:pt idx="2">
                    <c:v>ابواب  لولبية</c:v>
                  </c:pt>
                  <c:pt idx="3">
                    <c:v>شبابيك خشبية</c:v>
                  </c:pt>
                  <c:pt idx="4">
                    <c:v> شبابيك حديد ية</c:v>
                  </c:pt>
                  <c:pt idx="5">
                    <c:v>شبابيك المنيوم</c:v>
                  </c:pt>
                  <c:pt idx="6">
                    <c:v>كتائب للشبابيك</c:v>
                  </c:pt>
                  <c:pt idx="7">
                    <c:v>مبيدات</c:v>
                  </c:pt>
                  <c:pt idx="8">
                    <c:v>فلنتكوت عازل</c:v>
                  </c:pt>
                  <c:pt idx="9">
                    <c:v>لباد</c:v>
                  </c:pt>
                  <c:pt idx="10">
                    <c:v>مجاري هوائية تبريد</c:v>
                  </c:pt>
                  <c:pt idx="11">
                    <c:v>شبابيك الدكتات</c:v>
                  </c:pt>
                  <c:pt idx="12">
                    <c:v>سقوف ثانوية</c:v>
                  </c:pt>
                  <c:pt idx="13">
                    <c:v>قير عادي</c:v>
                  </c:pt>
                  <c:pt idx="14">
                    <c:v>قير سائل</c:v>
                  </c:pt>
                  <c:pt idx="15">
                    <c:v>محجر</c:v>
                  </c:pt>
                  <c:pt idx="16">
                    <c:v>طبقات خشبية تغليف البناء</c:v>
                  </c:pt>
                  <c:pt idx="17">
                    <c:v>خشب</c:v>
                  </c:pt>
                </c:lvl>
                <c:lvl>
                  <c:pt idx="0">
                    <c:v>م2</c:v>
                  </c:pt>
                  <c:pt idx="1">
                    <c:v>م2</c:v>
                  </c:pt>
                  <c:pt idx="2">
                    <c:v>م2</c:v>
                  </c:pt>
                  <c:pt idx="3">
                    <c:v>م2</c:v>
                  </c:pt>
                  <c:pt idx="4">
                    <c:v>م2</c:v>
                  </c:pt>
                  <c:pt idx="5">
                    <c:v>م2</c:v>
                  </c:pt>
                  <c:pt idx="6">
                    <c:v>م2</c:v>
                  </c:pt>
                  <c:pt idx="7">
                    <c:v>لتر</c:v>
                  </c:pt>
                  <c:pt idx="8">
                    <c:v>لتر</c:v>
                  </c:pt>
                  <c:pt idx="9">
                    <c:v>م2</c:v>
                  </c:pt>
                  <c:pt idx="10">
                    <c:v>م</c:v>
                  </c:pt>
                  <c:pt idx="11">
                    <c:v>م</c:v>
                  </c:pt>
                  <c:pt idx="12">
                    <c:v>م2</c:v>
                  </c:pt>
                  <c:pt idx="13">
                    <c:v>طن</c:v>
                  </c:pt>
                  <c:pt idx="14">
                    <c:v>طن</c:v>
                  </c:pt>
                  <c:pt idx="15">
                    <c:v>م</c:v>
                  </c:pt>
                  <c:pt idx="16">
                    <c:v>م2</c:v>
                  </c:pt>
                  <c:pt idx="17">
                    <c:v>م3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80</c:v>
                  </c:pt>
                  <c:pt idx="3">
                    <c:v>0</c:v>
                  </c:pt>
                  <c:pt idx="4">
                    <c:v>50</c:v>
                  </c:pt>
                  <c:pt idx="5">
                    <c:v>60</c:v>
                  </c:pt>
                  <c:pt idx="6">
                    <c:v>45</c:v>
                  </c:pt>
                  <c:pt idx="7">
                    <c:v>13</c:v>
                  </c:pt>
                  <c:pt idx="8">
                    <c:v>3</c:v>
                  </c:pt>
                  <c:pt idx="9">
                    <c:v>4</c:v>
                  </c:pt>
                  <c:pt idx="10">
                    <c:v>25</c:v>
                  </c:pt>
                  <c:pt idx="11">
                    <c:v>15</c:v>
                  </c:pt>
                  <c:pt idx="12">
                    <c:v>7</c:v>
                  </c:pt>
                  <c:pt idx="13">
                    <c:v>350</c:v>
                  </c:pt>
                  <c:pt idx="14">
                    <c:v>350</c:v>
                  </c:pt>
                  <c:pt idx="15">
                    <c:v>40</c:v>
                  </c:pt>
                  <c:pt idx="16">
                    <c:v>15</c:v>
                  </c:pt>
                  <c:pt idx="17">
                    <c:v>400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80</c:v>
                  </c:pt>
                  <c:pt idx="3">
                    <c:v>0</c:v>
                  </c:pt>
                  <c:pt idx="4">
                    <c:v>65</c:v>
                  </c:pt>
                  <c:pt idx="5">
                    <c:v>90</c:v>
                  </c:pt>
                  <c:pt idx="6">
                    <c:v>50</c:v>
                  </c:pt>
                  <c:pt idx="7">
                    <c:v>15</c:v>
                  </c:pt>
                  <c:pt idx="8">
                    <c:v>3</c:v>
                  </c:pt>
                  <c:pt idx="9">
                    <c:v>2</c:v>
                  </c:pt>
                  <c:pt idx="10">
                    <c:v>20</c:v>
                  </c:pt>
                  <c:pt idx="11">
                    <c:v>30</c:v>
                  </c:pt>
                  <c:pt idx="12">
                    <c:v>6</c:v>
                  </c:pt>
                  <c:pt idx="13">
                    <c:v>300</c:v>
                  </c:pt>
                  <c:pt idx="14">
                    <c:v>400</c:v>
                  </c:pt>
                  <c:pt idx="15">
                    <c:v>55</c:v>
                  </c:pt>
                  <c:pt idx="16">
                    <c:v>20</c:v>
                  </c:pt>
                  <c:pt idx="17">
                    <c:v>400</c:v>
                  </c:pt>
                </c:lvl>
                <c:lvl>
                  <c:pt idx="0">
                    <c:v>70</c:v>
                  </c:pt>
                  <c:pt idx="1">
                    <c:v>85</c:v>
                  </c:pt>
                  <c:pt idx="2">
                    <c:v>85</c:v>
                  </c:pt>
                  <c:pt idx="3">
                    <c:v>0</c:v>
                  </c:pt>
                  <c:pt idx="4">
                    <c:v>75</c:v>
                  </c:pt>
                  <c:pt idx="5">
                    <c:v>85</c:v>
                  </c:pt>
                  <c:pt idx="6">
                    <c:v>45</c:v>
                  </c:pt>
                  <c:pt idx="7">
                    <c:v>25</c:v>
                  </c:pt>
                  <c:pt idx="8">
                    <c:v>3</c:v>
                  </c:pt>
                  <c:pt idx="9">
                    <c:v>3</c:v>
                  </c:pt>
                  <c:pt idx="10">
                    <c:v>25</c:v>
                  </c:pt>
                  <c:pt idx="11">
                    <c:v>20</c:v>
                  </c:pt>
                  <c:pt idx="12">
                    <c:v>10</c:v>
                  </c:pt>
                  <c:pt idx="13">
                    <c:v>450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30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0</c:v>
                  </c:pt>
                  <c:pt idx="2">
                    <c:v>0</c:v>
                  </c:pt>
                  <c:pt idx="3">
                    <c:v>70</c:v>
                  </c:pt>
                  <c:pt idx="4">
                    <c:v>100</c:v>
                  </c:pt>
                  <c:pt idx="5">
                    <c:v>100</c:v>
                  </c:pt>
                  <c:pt idx="6">
                    <c:v>0</c:v>
                  </c:pt>
                  <c:pt idx="7">
                    <c:v>25</c:v>
                  </c:pt>
                  <c:pt idx="8">
                    <c:v>2</c:v>
                  </c:pt>
                  <c:pt idx="9">
                    <c:v>1</c:v>
                  </c:pt>
                  <c:pt idx="10">
                    <c:v>0</c:v>
                  </c:pt>
                  <c:pt idx="11">
                    <c:v>20</c:v>
                  </c:pt>
                  <c:pt idx="12">
                    <c:v>8</c:v>
                  </c:pt>
                  <c:pt idx="13">
                    <c:v>350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17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95</c:v>
                  </c:pt>
                  <c:pt idx="2">
                    <c:v>70</c:v>
                  </c:pt>
                  <c:pt idx="3">
                    <c:v>0</c:v>
                  </c:pt>
                  <c:pt idx="4">
                    <c:v>75</c:v>
                  </c:pt>
                  <c:pt idx="5">
                    <c:v>95</c:v>
                  </c:pt>
                  <c:pt idx="6">
                    <c:v>60</c:v>
                  </c:pt>
                  <c:pt idx="7">
                    <c:v>20</c:v>
                  </c:pt>
                  <c:pt idx="8">
                    <c:v>1</c:v>
                  </c:pt>
                  <c:pt idx="9">
                    <c:v>1</c:v>
                  </c:pt>
                  <c:pt idx="10">
                    <c:v>0</c:v>
                  </c:pt>
                  <c:pt idx="11">
                    <c:v>0</c:v>
                  </c:pt>
                  <c:pt idx="12">
                    <c:v>10</c:v>
                  </c:pt>
                  <c:pt idx="13">
                    <c:v>300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0</c:v>
                  </c:pt>
                  <c:pt idx="17">
                    <c:v>400</c:v>
                  </c:pt>
                </c:lvl>
                <c:lvl>
                  <c:pt idx="0">
                    <c:v>70</c:v>
                  </c:pt>
                  <c:pt idx="1">
                    <c:v>80</c:v>
                  </c:pt>
                  <c:pt idx="2">
                    <c:v>75</c:v>
                  </c:pt>
                  <c:pt idx="3">
                    <c:v>0</c:v>
                  </c:pt>
                  <c:pt idx="4">
                    <c:v>75</c:v>
                  </c:pt>
                  <c:pt idx="5">
                    <c:v>80</c:v>
                  </c:pt>
                  <c:pt idx="6">
                    <c:v>60</c:v>
                  </c:pt>
                  <c:pt idx="7">
                    <c:v>15</c:v>
                  </c:pt>
                  <c:pt idx="8">
                    <c:v>3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10</c:v>
                  </c:pt>
                  <c:pt idx="13">
                    <c:v>400</c:v>
                  </c:pt>
                  <c:pt idx="14">
                    <c:v>470</c:v>
                  </c:pt>
                  <c:pt idx="15">
                    <c:v>70</c:v>
                  </c:pt>
                  <c:pt idx="16">
                    <c:v>0</c:v>
                  </c:pt>
                  <c:pt idx="17">
                    <c:v>350</c:v>
                  </c:pt>
                </c:lvl>
                <c:lvl>
                  <c:pt idx="0">
                    <c:v>70</c:v>
                  </c:pt>
                  <c:pt idx="1">
                    <c:v>78</c:v>
                  </c:pt>
                  <c:pt idx="2">
                    <c:v>85</c:v>
                  </c:pt>
                  <c:pt idx="3">
                    <c:v>0</c:v>
                  </c:pt>
                  <c:pt idx="4">
                    <c:v>70</c:v>
                  </c:pt>
                  <c:pt idx="5">
                    <c:v>75</c:v>
                  </c:pt>
                  <c:pt idx="6">
                    <c:v>55</c:v>
                  </c:pt>
                  <c:pt idx="7">
                    <c:v>25</c:v>
                  </c:pt>
                  <c:pt idx="8">
                    <c:v>2</c:v>
                  </c:pt>
                  <c:pt idx="9">
                    <c:v>3</c:v>
                  </c:pt>
                  <c:pt idx="10">
                    <c:v>0</c:v>
                  </c:pt>
                  <c:pt idx="11">
                    <c:v>0</c:v>
                  </c:pt>
                  <c:pt idx="12">
                    <c:v>11</c:v>
                  </c:pt>
                  <c:pt idx="13">
                    <c:v>450</c:v>
                  </c:pt>
                  <c:pt idx="14">
                    <c:v>500</c:v>
                  </c:pt>
                  <c:pt idx="15">
                    <c:v>65</c:v>
                  </c:pt>
                  <c:pt idx="16">
                    <c:v>15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0</c:v>
                  </c:pt>
                  <c:pt idx="3">
                    <c:v>0</c:v>
                  </c:pt>
                  <c:pt idx="4">
                    <c:v>60</c:v>
                  </c:pt>
                  <c:pt idx="5">
                    <c:v>90</c:v>
                  </c:pt>
                  <c:pt idx="6">
                    <c:v>50</c:v>
                  </c:pt>
                  <c:pt idx="7">
                    <c:v>10</c:v>
                  </c:pt>
                  <c:pt idx="8">
                    <c:v>3</c:v>
                  </c:pt>
                  <c:pt idx="9">
                    <c:v>3</c:v>
                  </c:pt>
                  <c:pt idx="10">
                    <c:v>0</c:v>
                  </c:pt>
                  <c:pt idx="11">
                    <c:v>0</c:v>
                  </c:pt>
                  <c:pt idx="12">
                    <c:v>7</c:v>
                  </c:pt>
                  <c:pt idx="13">
                    <c:v>400</c:v>
                  </c:pt>
                  <c:pt idx="14">
                    <c:v>350</c:v>
                  </c:pt>
                  <c:pt idx="15">
                    <c:v>45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70</c:v>
                  </c:pt>
                  <c:pt idx="6">
                    <c:v>50</c:v>
                  </c:pt>
                  <c:pt idx="7">
                    <c:v>25</c:v>
                  </c:pt>
                  <c:pt idx="8">
                    <c:v>3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9</c:v>
                  </c:pt>
                  <c:pt idx="13">
                    <c:v>400</c:v>
                  </c:pt>
                  <c:pt idx="14">
                    <c:v>650</c:v>
                  </c:pt>
                  <c:pt idx="15">
                    <c:v>60</c:v>
                  </c:pt>
                  <c:pt idx="16">
                    <c:v>15</c:v>
                  </c:pt>
                  <c:pt idx="17">
                    <c:v>400</c:v>
                  </c:pt>
                </c:lvl>
                <c:lvl>
                  <c:pt idx="0">
                    <c:v>65</c:v>
                  </c:pt>
                  <c:pt idx="1">
                    <c:v>75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75</c:v>
                  </c:pt>
                  <c:pt idx="6">
                    <c:v>50</c:v>
                  </c:pt>
                  <c:pt idx="7">
                    <c:v>20</c:v>
                  </c:pt>
                  <c:pt idx="8">
                    <c:v>3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8</c:v>
                  </c:pt>
                  <c:pt idx="13">
                    <c:v>600</c:v>
                  </c:pt>
                  <c:pt idx="14">
                    <c:v>600</c:v>
                  </c:pt>
                  <c:pt idx="15">
                    <c:v>75</c:v>
                  </c:pt>
                  <c:pt idx="16">
                    <c:v>25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80</c:v>
                  </c:pt>
                  <c:pt idx="4">
                    <c:v>55</c:v>
                  </c:pt>
                  <c:pt idx="5">
                    <c:v>80</c:v>
                  </c:pt>
                  <c:pt idx="6">
                    <c:v>40</c:v>
                  </c:pt>
                  <c:pt idx="7">
                    <c:v>20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10</c:v>
                  </c:pt>
                  <c:pt idx="13">
                    <c:v>600</c:v>
                  </c:pt>
                  <c:pt idx="14">
                    <c:v>550</c:v>
                  </c:pt>
                  <c:pt idx="15">
                    <c:v>60</c:v>
                  </c:pt>
                  <c:pt idx="16">
                    <c:v>25</c:v>
                  </c:pt>
                  <c:pt idx="17">
                    <c:v>400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90</c:v>
                  </c:pt>
                  <c:pt idx="6">
                    <c:v>45</c:v>
                  </c:pt>
                  <c:pt idx="7">
                    <c:v>15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9</c:v>
                  </c:pt>
                  <c:pt idx="13">
                    <c:v>500</c:v>
                  </c:pt>
                  <c:pt idx="14">
                    <c:v>600</c:v>
                  </c:pt>
                  <c:pt idx="15">
                    <c:v>45</c:v>
                  </c:pt>
                  <c:pt idx="16">
                    <c:v>0</c:v>
                  </c:pt>
                  <c:pt idx="17">
                    <c:v>400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0</c:v>
                  </c:pt>
                  <c:pt idx="4">
                    <c:v>70</c:v>
                  </c:pt>
                  <c:pt idx="5">
                    <c:v>90</c:v>
                  </c:pt>
                  <c:pt idx="6">
                    <c:v>50</c:v>
                  </c:pt>
                  <c:pt idx="7">
                    <c:v>15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25</c:v>
                  </c:pt>
                  <c:pt idx="12">
                    <c:v>10</c:v>
                  </c:pt>
                  <c:pt idx="13">
                    <c:v>500</c:v>
                  </c:pt>
                  <c:pt idx="14">
                    <c:v>650</c:v>
                  </c:pt>
                  <c:pt idx="15">
                    <c:v>95</c:v>
                  </c:pt>
                  <c:pt idx="16">
                    <c:v>25</c:v>
                  </c:pt>
                  <c:pt idx="17">
                    <c:v>450</c:v>
                  </c:pt>
                </c:lvl>
                <c:lvl>
                  <c:pt idx="0">
                    <c:v>70</c:v>
                  </c:pt>
                  <c:pt idx="1">
                    <c:v>84</c:v>
                  </c:pt>
                  <c:pt idx="2">
                    <c:v>82</c:v>
                  </c:pt>
                  <c:pt idx="3">
                    <c:v>75</c:v>
                  </c:pt>
                  <c:pt idx="4">
                    <c:v>67</c:v>
                  </c:pt>
                  <c:pt idx="5">
                    <c:v>83</c:v>
                  </c:pt>
                  <c:pt idx="6">
                    <c:v>50</c:v>
                  </c:pt>
                  <c:pt idx="7">
                    <c:v>19</c:v>
                  </c:pt>
                  <c:pt idx="8">
                    <c:v>2</c:v>
                  </c:pt>
                  <c:pt idx="9">
                    <c:v>2</c:v>
                  </c:pt>
                  <c:pt idx="10">
                    <c:v>15</c:v>
                  </c:pt>
                  <c:pt idx="11">
                    <c:v>21</c:v>
                  </c:pt>
                  <c:pt idx="12">
                    <c:v>9</c:v>
                  </c:pt>
                  <c:pt idx="13">
                    <c:v>431</c:v>
                  </c:pt>
                  <c:pt idx="14">
                    <c:v>498</c:v>
                  </c:pt>
                  <c:pt idx="15">
                    <c:v>64</c:v>
                  </c:pt>
                  <c:pt idx="16">
                    <c:v>21</c:v>
                  </c:pt>
                  <c:pt idx="17">
                    <c:v>417</c:v>
                  </c:pt>
                </c:lvl>
              </c:multiLvlStrCache>
            </c:multiLvlStrRef>
          </c:cat>
          <c:val>
            <c:numRef>
              <c:f>Sheet1!$V$50:$V$67</c:f>
              <c:numCache>
                <c:ptCount val="18"/>
                <c:pt idx="0">
                  <c:v>50</c:v>
                </c:pt>
                <c:pt idx="1">
                  <c:v>51</c:v>
                </c:pt>
                <c:pt idx="2">
                  <c:v>53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66</c:v>
                </c:pt>
                <c:pt idx="14">
                  <c:v>67</c:v>
                </c:pt>
                <c:pt idx="15">
                  <c:v>68</c:v>
                </c:pt>
                <c:pt idx="16">
                  <c:v>69</c:v>
                </c:pt>
                <c:pt idx="17">
                  <c:v>70</c:v>
                </c:pt>
              </c:numCache>
            </c:numRef>
          </c:val>
        </c:ser>
        <c:axId val="56540023"/>
        <c:axId val="1555840"/>
      </c:radarChart>
      <c:catAx>
        <c:axId val="565400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5840"/>
        <c:crosses val="autoZero"/>
        <c:auto val="0"/>
        <c:lblOffset val="100"/>
        <c:tickLblSkip val="1"/>
        <c:noMultiLvlLbl val="0"/>
      </c:catAx>
      <c:valAx>
        <c:axId val="1555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540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528"/>
          <c:w val="0.314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zoomScalePageLayoutView="0" workbookViewId="0" topLeftCell="D1">
      <selection activeCell="G16" sqref="G16"/>
    </sheetView>
  </sheetViews>
  <sheetFormatPr defaultColWidth="9.140625" defaultRowHeight="12.75"/>
  <cols>
    <col min="1" max="1" width="0.71875" style="0" hidden="1" customWidth="1"/>
    <col min="2" max="2" width="1.28515625" style="0" hidden="1" customWidth="1"/>
    <col min="3" max="3" width="3.140625" style="26" hidden="1" customWidth="1"/>
    <col min="4" max="4" width="7.7109375" style="0" customWidth="1"/>
    <col min="5" max="5" width="8.7109375" style="0" customWidth="1"/>
    <col min="6" max="6" width="8.28125" style="0" customWidth="1"/>
    <col min="7" max="8" width="5.00390625" style="0" customWidth="1"/>
    <col min="9" max="9" width="4.8515625" style="0" customWidth="1"/>
    <col min="10" max="11" width="4.7109375" style="0" customWidth="1"/>
    <col min="12" max="12" width="7.57421875" style="0" customWidth="1"/>
    <col min="13" max="13" width="5.8515625" style="0" customWidth="1"/>
    <col min="14" max="14" width="5.421875" style="0" customWidth="1"/>
    <col min="15" max="15" width="5.140625" style="0" customWidth="1"/>
    <col min="16" max="19" width="4.7109375" style="0" customWidth="1"/>
    <col min="20" max="20" width="8.57421875" style="0" customWidth="1"/>
    <col min="21" max="21" width="12.00390625" style="0" customWidth="1"/>
    <col min="22" max="22" width="4.8515625" style="2" customWidth="1"/>
    <col min="23" max="23" width="9.140625" style="2" customWidth="1"/>
  </cols>
  <sheetData>
    <row r="1" spans="6:23" ht="3.75" customHeight="1"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 t="s">
        <v>122</v>
      </c>
    </row>
    <row r="2" spans="4:22" ht="15.75">
      <c r="D2" s="62" t="s">
        <v>119</v>
      </c>
      <c r="E2" s="62"/>
      <c r="F2" s="62"/>
      <c r="G2" s="56" t="s">
        <v>132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24.75">
      <c r="A3" s="4"/>
      <c r="B3" s="4"/>
      <c r="D3" s="51" t="s">
        <v>124</v>
      </c>
      <c r="E3" s="52" t="s">
        <v>138</v>
      </c>
      <c r="F3" s="52" t="s">
        <v>137</v>
      </c>
      <c r="G3" s="42" t="s">
        <v>93</v>
      </c>
      <c r="H3" s="42" t="s">
        <v>94</v>
      </c>
      <c r="I3" s="42" t="s">
        <v>95</v>
      </c>
      <c r="J3" s="42" t="s">
        <v>96</v>
      </c>
      <c r="K3" s="42" t="s">
        <v>97</v>
      </c>
      <c r="L3" s="42" t="s">
        <v>128</v>
      </c>
      <c r="M3" s="42" t="s">
        <v>98</v>
      </c>
      <c r="N3" s="42" t="s">
        <v>99</v>
      </c>
      <c r="O3" s="42" t="s">
        <v>100</v>
      </c>
      <c r="P3" s="42" t="s">
        <v>101</v>
      </c>
      <c r="Q3" s="42" t="s">
        <v>102</v>
      </c>
      <c r="R3" s="42" t="s">
        <v>103</v>
      </c>
      <c r="S3" s="42" t="s">
        <v>104</v>
      </c>
      <c r="T3" s="42" t="s">
        <v>105</v>
      </c>
      <c r="U3" s="41" t="s">
        <v>106</v>
      </c>
      <c r="V3" s="53" t="s">
        <v>0</v>
      </c>
    </row>
    <row r="4" spans="1:22" ht="12.75">
      <c r="A4" s="6"/>
      <c r="B4" s="6"/>
      <c r="D4" s="38">
        <f>F4/E4*100-100</f>
        <v>15.679810101542913</v>
      </c>
      <c r="E4" s="48">
        <f>(F4+G4+H4+I4+J4+L4+M4+N4+O4+P4+Q4+R4)/12</f>
        <v>105.31944444444444</v>
      </c>
      <c r="F4" s="48">
        <f>(G4+H4+I4+J4+K4+M4+N4+O4+P4+Q4+R4+S4)/12</f>
        <v>121.83333333333333</v>
      </c>
      <c r="G4" s="13">
        <v>137</v>
      </c>
      <c r="H4" s="13">
        <v>105</v>
      </c>
      <c r="I4" s="13">
        <v>100</v>
      </c>
      <c r="J4" s="13">
        <v>95</v>
      </c>
      <c r="K4" s="13">
        <v>120</v>
      </c>
      <c r="L4" s="13">
        <v>0</v>
      </c>
      <c r="M4" s="13">
        <v>150</v>
      </c>
      <c r="N4" s="13">
        <v>105</v>
      </c>
      <c r="O4" s="13">
        <v>130</v>
      </c>
      <c r="P4" s="13">
        <v>150</v>
      </c>
      <c r="Q4" s="13">
        <v>85</v>
      </c>
      <c r="R4" s="13">
        <v>85</v>
      </c>
      <c r="S4" s="13">
        <v>200</v>
      </c>
      <c r="T4" s="35" t="s">
        <v>2</v>
      </c>
      <c r="U4" s="15" t="s">
        <v>1</v>
      </c>
      <c r="V4" s="36">
        <v>1</v>
      </c>
    </row>
    <row r="5" spans="1:24" ht="12.75">
      <c r="A5" s="6"/>
      <c r="B5" s="6"/>
      <c r="D5" s="38">
        <v>0</v>
      </c>
      <c r="E5" s="48">
        <f>(R5+Q5+P5+O5+N5+M5+L5+J5+I5+H5+G5+F5)/6</f>
        <v>0</v>
      </c>
      <c r="F5" s="48">
        <f>(S5+R5+Q5+P5+O5+N5+M5+K5+J5+I5+H5+G5)/6</f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35" t="s">
        <v>2</v>
      </c>
      <c r="U5" s="15" t="s">
        <v>3</v>
      </c>
      <c r="V5" s="36">
        <v>2</v>
      </c>
      <c r="X5" t="s">
        <v>121</v>
      </c>
    </row>
    <row r="6" spans="1:22" ht="12.75">
      <c r="A6" s="6"/>
      <c r="B6" s="6"/>
      <c r="D6" s="38">
        <f aca="true" t="shared" si="0" ref="D5:D22">F6/E6*100-100</f>
        <v>0</v>
      </c>
      <c r="E6" s="48">
        <f>(F6+G6+H6+I6+J6+K6+L6+M6+N6+O6+P6+Q6+R6)/13</f>
        <v>174.58333333333334</v>
      </c>
      <c r="F6" s="48">
        <f>(G6+H6+I6+J6+K6+L6+M6+N6+O6+P6+Q6+R6+S6)/12</f>
        <v>174.58333333333334</v>
      </c>
      <c r="G6" s="13">
        <v>170</v>
      </c>
      <c r="H6" s="13">
        <v>160</v>
      </c>
      <c r="I6" s="13">
        <v>140</v>
      </c>
      <c r="J6" s="13">
        <v>170</v>
      </c>
      <c r="K6" s="13">
        <v>175</v>
      </c>
      <c r="L6" s="13">
        <v>200</v>
      </c>
      <c r="M6" s="13">
        <v>180</v>
      </c>
      <c r="N6" s="13">
        <v>160</v>
      </c>
      <c r="O6" s="13">
        <v>180</v>
      </c>
      <c r="P6" s="13">
        <v>200</v>
      </c>
      <c r="Q6" s="13">
        <v>180</v>
      </c>
      <c r="R6" s="13">
        <v>180</v>
      </c>
      <c r="S6" s="13">
        <v>0</v>
      </c>
      <c r="T6" s="35" t="s">
        <v>2</v>
      </c>
      <c r="U6" s="15" t="s">
        <v>4</v>
      </c>
      <c r="V6" s="36">
        <v>3</v>
      </c>
    </row>
    <row r="7" spans="1:24" ht="12.75">
      <c r="A7" s="6"/>
      <c r="B7" s="6"/>
      <c r="D7" s="38">
        <f t="shared" si="0"/>
        <v>9.931292941911309</v>
      </c>
      <c r="E7" s="48">
        <f>(F7+G7+H7+I7+J7+L7+M7+N7+O7+P7+Q7)/11</f>
        <v>1984.710743801653</v>
      </c>
      <c r="F7" s="48">
        <f>(G7+H7+I7+J7+K7+M7+N7+O7+P7+Q7+R7)/11</f>
        <v>2181.818181818182</v>
      </c>
      <c r="G7" s="13">
        <v>2200</v>
      </c>
      <c r="H7" s="13">
        <v>2200</v>
      </c>
      <c r="I7" s="13">
        <v>2750</v>
      </c>
      <c r="J7" s="13">
        <v>2500</v>
      </c>
      <c r="K7" s="13">
        <v>2350</v>
      </c>
      <c r="L7" s="13">
        <v>0</v>
      </c>
      <c r="M7" s="13">
        <v>2200</v>
      </c>
      <c r="N7" s="13">
        <v>2000</v>
      </c>
      <c r="O7" s="13">
        <v>1800</v>
      </c>
      <c r="P7" s="13">
        <v>2000</v>
      </c>
      <c r="Q7" s="13">
        <v>2000</v>
      </c>
      <c r="R7" s="13">
        <v>2000</v>
      </c>
      <c r="S7" s="13">
        <v>0</v>
      </c>
      <c r="T7" s="35" t="s">
        <v>2</v>
      </c>
      <c r="U7" s="15" t="s">
        <v>5</v>
      </c>
      <c r="V7" s="36">
        <v>5</v>
      </c>
      <c r="X7" s="5"/>
    </row>
    <row r="8" spans="1:22" ht="12.75">
      <c r="A8" s="6"/>
      <c r="B8" s="6"/>
      <c r="D8" s="38">
        <v>0</v>
      </c>
      <c r="E8" s="48">
        <f>(J8+L8+P8)/3</f>
        <v>0</v>
      </c>
      <c r="F8" s="48">
        <f>(K8+M8+Q8)/3</f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35" t="s">
        <v>7</v>
      </c>
      <c r="U8" s="15" t="s">
        <v>6</v>
      </c>
      <c r="V8" s="36">
        <v>8</v>
      </c>
    </row>
    <row r="9" spans="1:24" ht="12.75">
      <c r="A9" s="6"/>
      <c r="B9" s="6"/>
      <c r="D9" s="38">
        <v>17</v>
      </c>
      <c r="E9" s="48">
        <f>(F9+G9+J9+K9+L9+O9+P9+R9)/8</f>
        <v>23.895833333333336</v>
      </c>
      <c r="F9" s="48">
        <f>(S9+R9++Q9+P9+O9+N9+M9+K9+J9+I9+H9+G9)/12</f>
        <v>28.166666666666668</v>
      </c>
      <c r="G9" s="13">
        <v>28</v>
      </c>
      <c r="H9" s="13">
        <v>25</v>
      </c>
      <c r="I9" s="13">
        <v>25</v>
      </c>
      <c r="J9" s="13">
        <v>25</v>
      </c>
      <c r="K9" s="13">
        <v>25</v>
      </c>
      <c r="L9" s="13">
        <v>0</v>
      </c>
      <c r="M9" s="13">
        <v>32</v>
      </c>
      <c r="N9" s="13">
        <v>30</v>
      </c>
      <c r="O9" s="13">
        <v>30</v>
      </c>
      <c r="P9" s="13">
        <v>30</v>
      </c>
      <c r="Q9" s="13">
        <v>35</v>
      </c>
      <c r="R9" s="13">
        <v>25</v>
      </c>
      <c r="S9" s="13">
        <v>28</v>
      </c>
      <c r="T9" s="35" t="s">
        <v>41</v>
      </c>
      <c r="U9" s="15" t="s">
        <v>8</v>
      </c>
      <c r="V9" s="36">
        <v>9</v>
      </c>
      <c r="X9" s="5"/>
    </row>
    <row r="10" spans="1:22" ht="12.75">
      <c r="A10" s="6"/>
      <c r="B10" s="6"/>
      <c r="D10" s="38">
        <f t="shared" si="0"/>
        <v>-2.198749730545373</v>
      </c>
      <c r="E10" s="48">
        <f>(F10+G10+H10+I10+J10+K10+L10+M10+N10+O10+P10+Q10+R10)/13</f>
        <v>686.2426035502958</v>
      </c>
      <c r="F10" s="48">
        <f>(G10+H10+I10+J10+K10+L10+M10+N10+O10+P10+Q10+R10+S10)/13</f>
        <v>671.1538461538462</v>
      </c>
      <c r="G10" s="13">
        <v>750</v>
      </c>
      <c r="H10" s="13">
        <v>750</v>
      </c>
      <c r="I10" s="13">
        <v>700</v>
      </c>
      <c r="J10" s="13">
        <v>600</v>
      </c>
      <c r="K10" s="13">
        <v>600</v>
      </c>
      <c r="L10" s="13">
        <v>600</v>
      </c>
      <c r="M10" s="13">
        <v>800</v>
      </c>
      <c r="N10" s="13">
        <v>650</v>
      </c>
      <c r="O10" s="13">
        <v>800</v>
      </c>
      <c r="P10" s="13">
        <v>800</v>
      </c>
      <c r="Q10" s="13">
        <v>600</v>
      </c>
      <c r="R10" s="13">
        <v>600</v>
      </c>
      <c r="S10" s="13">
        <v>475</v>
      </c>
      <c r="T10" s="35" t="s">
        <v>2</v>
      </c>
      <c r="U10" s="15" t="s">
        <v>9</v>
      </c>
      <c r="V10" s="36">
        <v>10</v>
      </c>
    </row>
    <row r="11" spans="1:24" ht="12.75">
      <c r="A11" s="6"/>
      <c r="B11" s="6"/>
      <c r="D11" s="38">
        <f t="shared" si="0"/>
        <v>6.613454960091204</v>
      </c>
      <c r="E11" s="48">
        <f>(Q11+R11+P11+O11+N11+M11+L11+J11+I11+H11+G11+F11)/11</f>
        <v>543.595041322314</v>
      </c>
      <c r="F11" s="48">
        <f>(R11+S11+Q11+P11+O11+N11+M11+K11+J11+I11+H11+G11)/11</f>
        <v>579.5454545454545</v>
      </c>
      <c r="G11" s="13">
        <v>500</v>
      </c>
      <c r="H11" s="13">
        <v>500</v>
      </c>
      <c r="I11" s="13">
        <v>600</v>
      </c>
      <c r="J11" s="13">
        <v>500</v>
      </c>
      <c r="K11" s="13">
        <v>500</v>
      </c>
      <c r="L11" s="13">
        <v>0</v>
      </c>
      <c r="M11" s="13">
        <v>650</v>
      </c>
      <c r="N11" s="13">
        <v>550</v>
      </c>
      <c r="O11" s="13">
        <v>600</v>
      </c>
      <c r="P11" s="13">
        <v>600</v>
      </c>
      <c r="Q11" s="13">
        <v>450</v>
      </c>
      <c r="R11" s="13">
        <v>450</v>
      </c>
      <c r="S11" s="13">
        <v>475</v>
      </c>
      <c r="T11" s="35" t="s">
        <v>2</v>
      </c>
      <c r="U11" s="15" t="s">
        <v>10</v>
      </c>
      <c r="V11" s="36">
        <v>11</v>
      </c>
      <c r="X11" t="s">
        <v>123</v>
      </c>
    </row>
    <row r="12" spans="1:22" ht="12.75">
      <c r="A12" s="6"/>
      <c r="B12" s="6"/>
      <c r="D12" s="38">
        <f t="shared" si="0"/>
        <v>20.95238095238095</v>
      </c>
      <c r="E12" s="48">
        <v>350</v>
      </c>
      <c r="F12" s="48">
        <f>(G12+I12+K12+L12+O12+P12+Q12+R12+S12)/9</f>
        <v>423.3333333333333</v>
      </c>
      <c r="G12" s="13">
        <v>400</v>
      </c>
      <c r="H12" s="13">
        <v>0</v>
      </c>
      <c r="I12" s="13">
        <v>500</v>
      </c>
      <c r="J12" s="13">
        <v>0</v>
      </c>
      <c r="K12" s="13">
        <v>400</v>
      </c>
      <c r="L12" s="13">
        <v>510</v>
      </c>
      <c r="M12" s="13">
        <v>0</v>
      </c>
      <c r="N12" s="13">
        <v>0</v>
      </c>
      <c r="O12" s="13">
        <v>400</v>
      </c>
      <c r="P12" s="13">
        <v>450</v>
      </c>
      <c r="Q12" s="13">
        <v>350</v>
      </c>
      <c r="R12" s="13">
        <v>350</v>
      </c>
      <c r="S12" s="13">
        <v>450</v>
      </c>
      <c r="T12" s="35" t="s">
        <v>2</v>
      </c>
      <c r="U12" s="15" t="s">
        <v>11</v>
      </c>
      <c r="V12" s="36">
        <v>12</v>
      </c>
    </row>
    <row r="13" spans="1:22" ht="12.75">
      <c r="A13" s="6"/>
      <c r="B13" s="6"/>
      <c r="D13" s="38">
        <f t="shared" si="0"/>
        <v>24.44444444444447</v>
      </c>
      <c r="E13" s="48">
        <f>(G13+H13+I13+L13+M13+P13+R13)/7</f>
        <v>107.14285714285714</v>
      </c>
      <c r="F13" s="48">
        <f>(S13+O13+N13+M13+L13+J13+I13+H13+G13)/9</f>
        <v>133.33333333333334</v>
      </c>
      <c r="G13" s="13">
        <v>200</v>
      </c>
      <c r="H13" s="13">
        <v>200</v>
      </c>
      <c r="I13" s="13">
        <v>100</v>
      </c>
      <c r="J13" s="13">
        <v>100</v>
      </c>
      <c r="K13" s="13">
        <v>0</v>
      </c>
      <c r="L13" s="13">
        <v>150</v>
      </c>
      <c r="M13" s="13">
        <v>100</v>
      </c>
      <c r="N13" s="13">
        <v>100</v>
      </c>
      <c r="O13" s="13">
        <v>150</v>
      </c>
      <c r="P13" s="13">
        <v>0</v>
      </c>
      <c r="Q13" s="13">
        <v>0</v>
      </c>
      <c r="R13" s="13">
        <v>0</v>
      </c>
      <c r="S13" s="13">
        <v>100</v>
      </c>
      <c r="T13" s="35" t="s">
        <v>12</v>
      </c>
      <c r="U13" s="15" t="s">
        <v>13</v>
      </c>
      <c r="V13" s="36">
        <v>14</v>
      </c>
    </row>
    <row r="14" spans="1:22" ht="12.75">
      <c r="A14" s="6"/>
      <c r="B14" s="6"/>
      <c r="D14" s="38">
        <f t="shared" si="0"/>
        <v>5.142857142857139</v>
      </c>
      <c r="E14" s="49">
        <v>125</v>
      </c>
      <c r="F14" s="49">
        <f>(G14+H14+I14+J14+K14+M14+P14)/7</f>
        <v>131.42857142857142</v>
      </c>
      <c r="G14" s="13">
        <v>150</v>
      </c>
      <c r="H14" s="13">
        <v>150</v>
      </c>
      <c r="I14" s="13">
        <v>125</v>
      </c>
      <c r="J14" s="13">
        <v>120</v>
      </c>
      <c r="K14" s="13">
        <v>100</v>
      </c>
      <c r="L14" s="13">
        <v>0</v>
      </c>
      <c r="M14" s="13">
        <v>150</v>
      </c>
      <c r="N14" s="13">
        <v>0</v>
      </c>
      <c r="O14" s="13">
        <v>0</v>
      </c>
      <c r="P14" s="13">
        <v>125</v>
      </c>
      <c r="Q14" s="13">
        <v>0</v>
      </c>
      <c r="R14" s="13">
        <v>0</v>
      </c>
      <c r="S14" s="13">
        <v>0</v>
      </c>
      <c r="T14" s="35" t="s">
        <v>12</v>
      </c>
      <c r="U14" s="15" t="s">
        <v>14</v>
      </c>
      <c r="V14" s="36">
        <v>15</v>
      </c>
    </row>
    <row r="15" spans="1:22" ht="12.75">
      <c r="A15" s="6"/>
      <c r="B15" s="6"/>
      <c r="D15" s="38">
        <v>0</v>
      </c>
      <c r="E15" s="48">
        <f>(R15+Q15+P15+O15+N15+M15+L15+J15+I15+H15+G15+F15)/11</f>
        <v>38.97727272727273</v>
      </c>
      <c r="F15" s="48">
        <f>(S15+R15+Q15+P15+O15+N15+M15+L15+K15+J15+I15+G15)/12</f>
        <v>38.75</v>
      </c>
      <c r="G15" s="13">
        <v>35</v>
      </c>
      <c r="H15" s="13">
        <v>0</v>
      </c>
      <c r="I15" s="13">
        <v>40</v>
      </c>
      <c r="J15" s="13">
        <v>20</v>
      </c>
      <c r="K15" s="13">
        <v>35</v>
      </c>
      <c r="L15" s="13">
        <v>40</v>
      </c>
      <c r="M15" s="13">
        <v>35</v>
      </c>
      <c r="N15" s="13">
        <v>25</v>
      </c>
      <c r="O15" s="13">
        <v>30</v>
      </c>
      <c r="P15" s="13">
        <v>45</v>
      </c>
      <c r="Q15" s="13">
        <v>60</v>
      </c>
      <c r="R15" s="13">
        <v>60</v>
      </c>
      <c r="S15" s="13">
        <v>40</v>
      </c>
      <c r="T15" s="35" t="s">
        <v>16</v>
      </c>
      <c r="U15" s="15" t="s">
        <v>15</v>
      </c>
      <c r="V15" s="36">
        <v>16</v>
      </c>
    </row>
    <row r="16" spans="1:22" ht="12.75">
      <c r="A16" s="6"/>
      <c r="B16" s="6"/>
      <c r="D16" s="38">
        <v>6</v>
      </c>
      <c r="E16" s="48">
        <f>(H16+I16+J16+K16+M16+O16+P16+Q16+R16)/9</f>
        <v>16.22222222222222</v>
      </c>
      <c r="F16" s="48">
        <f>(S16+R16+Q16+P16+O16+N16+M16+L16+K16+J16+I16)/11</f>
        <v>17.363636363636363</v>
      </c>
      <c r="G16" s="13">
        <v>0</v>
      </c>
      <c r="H16" s="13">
        <v>0</v>
      </c>
      <c r="I16" s="13">
        <v>25</v>
      </c>
      <c r="J16" s="13">
        <v>14</v>
      </c>
      <c r="K16" s="13">
        <v>14</v>
      </c>
      <c r="L16" s="13">
        <v>15</v>
      </c>
      <c r="M16" s="13">
        <v>15</v>
      </c>
      <c r="N16" s="13">
        <v>15</v>
      </c>
      <c r="O16" s="13">
        <v>14</v>
      </c>
      <c r="P16" s="13">
        <v>14</v>
      </c>
      <c r="Q16" s="13">
        <v>25</v>
      </c>
      <c r="R16" s="13">
        <v>25</v>
      </c>
      <c r="S16" s="13">
        <v>15</v>
      </c>
      <c r="T16" s="35" t="s">
        <v>12</v>
      </c>
      <c r="U16" s="15" t="s">
        <v>17</v>
      </c>
      <c r="V16" s="36">
        <v>17</v>
      </c>
    </row>
    <row r="17" spans="1:22" ht="12.75">
      <c r="A17" s="6"/>
      <c r="B17" s="6"/>
      <c r="D17" s="38">
        <f t="shared" si="0"/>
        <v>16.353111432706214</v>
      </c>
      <c r="E17" s="48">
        <f>(R17+Q17+P17+O17+N17+M17+L17+J17+I17+H17+G17+F17)/12</f>
        <v>19.194444444444446</v>
      </c>
      <c r="F17" s="48">
        <f>(S17+R17+Q17+P17+O17+N17+M17+K17+J17+I17+H17+G17)/12</f>
        <v>22.333333333333332</v>
      </c>
      <c r="G17" s="13">
        <v>15</v>
      </c>
      <c r="H17" s="13">
        <v>15</v>
      </c>
      <c r="I17" s="13">
        <v>18</v>
      </c>
      <c r="J17" s="13">
        <v>18</v>
      </c>
      <c r="K17" s="13">
        <v>25</v>
      </c>
      <c r="L17" s="13">
        <v>0</v>
      </c>
      <c r="M17" s="13">
        <v>20</v>
      </c>
      <c r="N17" s="13">
        <v>22</v>
      </c>
      <c r="O17" s="13">
        <v>15</v>
      </c>
      <c r="P17" s="13">
        <v>15</v>
      </c>
      <c r="Q17" s="13">
        <v>35</v>
      </c>
      <c r="R17" s="13">
        <v>35</v>
      </c>
      <c r="S17" s="13">
        <v>35</v>
      </c>
      <c r="T17" s="35" t="s">
        <v>12</v>
      </c>
      <c r="U17" s="15" t="s">
        <v>18</v>
      </c>
      <c r="V17" s="36">
        <v>18</v>
      </c>
    </row>
    <row r="18" spans="1:22" ht="12.75">
      <c r="A18" s="6"/>
      <c r="B18" s="6"/>
      <c r="D18" s="38">
        <v>11</v>
      </c>
      <c r="E18" s="48">
        <f>(F18+G18+H18+I18+K18+L18+N18+O18+P18+Q18+R18)/11</f>
        <v>18.772727272727273</v>
      </c>
      <c r="F18" s="48">
        <f>(S18+R18+Q18+P18+O18+N18+M18+L18+J18+I18+H18+G18)/12</f>
        <v>20.5</v>
      </c>
      <c r="G18" s="13">
        <v>18</v>
      </c>
      <c r="H18" s="13">
        <v>15</v>
      </c>
      <c r="I18" s="13">
        <v>28</v>
      </c>
      <c r="J18" s="13">
        <v>25</v>
      </c>
      <c r="K18" s="13">
        <v>0</v>
      </c>
      <c r="L18" s="13">
        <v>20</v>
      </c>
      <c r="M18" s="13">
        <v>20</v>
      </c>
      <c r="N18" s="13">
        <v>20</v>
      </c>
      <c r="O18" s="13">
        <v>20</v>
      </c>
      <c r="P18" s="13">
        <v>15</v>
      </c>
      <c r="Q18" s="13">
        <v>25</v>
      </c>
      <c r="R18" s="13">
        <v>25</v>
      </c>
      <c r="S18" s="13">
        <v>15</v>
      </c>
      <c r="T18" s="35" t="s">
        <v>12</v>
      </c>
      <c r="U18" s="15" t="s">
        <v>19</v>
      </c>
      <c r="V18" s="36">
        <v>19</v>
      </c>
    </row>
    <row r="19" spans="1:22" ht="12.75">
      <c r="A19" s="6"/>
      <c r="B19" s="6"/>
      <c r="D19" s="38">
        <v>4</v>
      </c>
      <c r="E19" s="48">
        <f>(R19+Q19+P19+O19+N19+M19+L19+J19+I19+H19+G19+F19)/12</f>
        <v>23.020833333333332</v>
      </c>
      <c r="F19" s="48">
        <f>(S19+R19+Q19+P19+O19+N19+M19+K19+J19+I19+H19+G19)/12</f>
        <v>24.25</v>
      </c>
      <c r="G19" s="13">
        <v>30</v>
      </c>
      <c r="H19" s="13">
        <v>20</v>
      </c>
      <c r="I19" s="13">
        <v>28</v>
      </c>
      <c r="J19" s="13">
        <v>25</v>
      </c>
      <c r="K19" s="13">
        <v>24</v>
      </c>
      <c r="L19" s="13">
        <v>0</v>
      </c>
      <c r="M19" s="13">
        <v>25</v>
      </c>
      <c r="N19" s="13">
        <v>24</v>
      </c>
      <c r="O19" s="13">
        <v>25</v>
      </c>
      <c r="P19" s="13">
        <v>25</v>
      </c>
      <c r="Q19" s="13">
        <v>25</v>
      </c>
      <c r="R19" s="13">
        <v>25</v>
      </c>
      <c r="S19" s="13">
        <v>15</v>
      </c>
      <c r="T19" s="35" t="s">
        <v>12</v>
      </c>
      <c r="U19" s="15" t="s">
        <v>20</v>
      </c>
      <c r="V19" s="36">
        <v>20</v>
      </c>
    </row>
    <row r="20" spans="1:24" ht="12.75">
      <c r="A20" s="6"/>
      <c r="B20" s="6"/>
      <c r="D20" s="38">
        <f t="shared" si="0"/>
        <v>-0.3484320557491287</v>
      </c>
      <c r="E20" s="48">
        <f>(F20+G20+H20+I20+J20+K20+L20+M20+N20+O20+P20+Q20+R20)/13</f>
        <v>110.38461538461539</v>
      </c>
      <c r="F20" s="48">
        <f>(G20+H20+I20+J20+K20+L20+M20+N20+O20+P20+Q20+R20+S20)/13</f>
        <v>110</v>
      </c>
      <c r="G20" s="13">
        <v>110</v>
      </c>
      <c r="H20" s="13">
        <v>125</v>
      </c>
      <c r="I20" s="13">
        <v>100</v>
      </c>
      <c r="J20" s="13">
        <v>100</v>
      </c>
      <c r="K20" s="13">
        <v>105</v>
      </c>
      <c r="L20" s="13">
        <v>125</v>
      </c>
      <c r="M20" s="13">
        <v>105</v>
      </c>
      <c r="N20" s="13">
        <v>105</v>
      </c>
      <c r="O20" s="13">
        <v>120</v>
      </c>
      <c r="P20" s="13">
        <v>100</v>
      </c>
      <c r="Q20" s="13">
        <v>115</v>
      </c>
      <c r="R20" s="13">
        <v>115</v>
      </c>
      <c r="S20" s="13">
        <v>105</v>
      </c>
      <c r="T20" s="35" t="s">
        <v>22</v>
      </c>
      <c r="U20" s="15" t="s">
        <v>21</v>
      </c>
      <c r="V20" s="36">
        <v>22</v>
      </c>
      <c r="X20" t="s">
        <v>123</v>
      </c>
    </row>
    <row r="21" spans="1:22" ht="12.75">
      <c r="A21" s="6"/>
      <c r="B21" s="6"/>
      <c r="D21" s="38">
        <f t="shared" si="0"/>
        <v>1.7088174982911966</v>
      </c>
      <c r="E21" s="48">
        <f>(F21+G21+H21+I21+J21+K21+L21+N21+O21+P21+Q21+R21)/12</f>
        <v>187.56410256410254</v>
      </c>
      <c r="F21" s="48">
        <f>(S21+R21+Q21+P21+O21+N21+M21+L21+K21+J21+I21+H21+G21)/13</f>
        <v>190.76923076923077</v>
      </c>
      <c r="G21" s="13">
        <v>150</v>
      </c>
      <c r="H21" s="13">
        <v>160</v>
      </c>
      <c r="I21" s="13">
        <v>180</v>
      </c>
      <c r="J21" s="13">
        <v>180</v>
      </c>
      <c r="K21" s="13">
        <v>220</v>
      </c>
      <c r="L21" s="13">
        <v>200</v>
      </c>
      <c r="M21" s="13">
        <v>200</v>
      </c>
      <c r="N21" s="13">
        <v>210</v>
      </c>
      <c r="O21" s="13">
        <v>200</v>
      </c>
      <c r="P21" s="13">
        <v>200</v>
      </c>
      <c r="Q21" s="13">
        <v>180</v>
      </c>
      <c r="R21" s="13">
        <v>180</v>
      </c>
      <c r="S21" s="13">
        <v>220</v>
      </c>
      <c r="T21" s="35" t="s">
        <v>22</v>
      </c>
      <c r="U21" s="15" t="s">
        <v>23</v>
      </c>
      <c r="V21" s="36">
        <v>23</v>
      </c>
    </row>
    <row r="22" spans="1:22" ht="12.75">
      <c r="A22" s="6"/>
      <c r="B22" s="6"/>
      <c r="D22" s="38">
        <f t="shared" si="0"/>
        <v>7.632003689186064</v>
      </c>
      <c r="E22" s="48">
        <f>(F22+G22+H22+J22+K22+L22+M22+N22+O22+P22+Q22+R22)/12</f>
        <v>90.35416666666667</v>
      </c>
      <c r="F22" s="48">
        <f>(G22+H22+I22+K22+L22+M22+N22+O22+P22+Q22+R22+S22)/12</f>
        <v>97.25</v>
      </c>
      <c r="G22" s="13">
        <v>100</v>
      </c>
      <c r="H22" s="13">
        <v>100</v>
      </c>
      <c r="I22" s="13">
        <v>100</v>
      </c>
      <c r="J22" s="13">
        <v>0</v>
      </c>
      <c r="K22" s="13">
        <v>90</v>
      </c>
      <c r="L22" s="13">
        <v>100</v>
      </c>
      <c r="M22" s="13">
        <v>90</v>
      </c>
      <c r="N22" s="13">
        <v>95</v>
      </c>
      <c r="O22" s="13">
        <v>100</v>
      </c>
      <c r="P22" s="13">
        <v>100</v>
      </c>
      <c r="Q22" s="13">
        <v>106</v>
      </c>
      <c r="R22" s="13">
        <v>106</v>
      </c>
      <c r="S22" s="13">
        <v>80</v>
      </c>
      <c r="T22" s="35" t="s">
        <v>22</v>
      </c>
      <c r="U22" s="15" t="s">
        <v>24</v>
      </c>
      <c r="V22" s="36">
        <v>24</v>
      </c>
    </row>
    <row r="23" spans="1:22" ht="12.75">
      <c r="A23" s="6"/>
      <c r="B23" s="6"/>
      <c r="D23" s="38">
        <v>0</v>
      </c>
      <c r="E23" s="48">
        <f>(F23+G23+H23+I23+J23+L23+M23+N23+O23+Q23+R23)/11</f>
        <v>67.4090909090909</v>
      </c>
      <c r="F23" s="48">
        <f>(G23+H23+I23+J23+K23+M23+N23+O23+P23+R23)/10</f>
        <v>66.5</v>
      </c>
      <c r="G23" s="13">
        <v>90</v>
      </c>
      <c r="H23" s="13">
        <v>90</v>
      </c>
      <c r="I23" s="13">
        <v>80</v>
      </c>
      <c r="J23" s="13">
        <v>95</v>
      </c>
      <c r="K23" s="13">
        <v>90</v>
      </c>
      <c r="L23" s="13">
        <v>0</v>
      </c>
      <c r="M23" s="13">
        <v>60</v>
      </c>
      <c r="N23" s="13">
        <v>0</v>
      </c>
      <c r="O23" s="13">
        <v>60</v>
      </c>
      <c r="P23" s="13">
        <v>0</v>
      </c>
      <c r="Q23" s="13">
        <v>100</v>
      </c>
      <c r="R23" s="13">
        <v>100</v>
      </c>
      <c r="S23" s="13">
        <v>75</v>
      </c>
      <c r="T23" s="35" t="s">
        <v>22</v>
      </c>
      <c r="U23" s="15" t="s">
        <v>25</v>
      </c>
      <c r="V23" s="36">
        <v>25</v>
      </c>
    </row>
    <row r="24" spans="1:22" ht="12.75">
      <c r="A24" s="6"/>
      <c r="B24" s="6"/>
      <c r="D24" s="38">
        <v>5</v>
      </c>
      <c r="E24" s="48">
        <f>(F24+G24+I24+J24+K24+L24+M24+N24+O24+P24+Q24+R24)/12</f>
        <v>58.50694444444445</v>
      </c>
      <c r="F24" s="48">
        <f>(G24+H24+J24+K24+L24+M24+N24+O24+P24+Q24+R24+S24)/12</f>
        <v>62.083333333333336</v>
      </c>
      <c r="G24" s="13">
        <v>75</v>
      </c>
      <c r="H24" s="13">
        <v>100</v>
      </c>
      <c r="I24" s="13">
        <v>50</v>
      </c>
      <c r="J24" s="14">
        <v>0</v>
      </c>
      <c r="K24" s="13">
        <v>65</v>
      </c>
      <c r="L24" s="13">
        <v>100</v>
      </c>
      <c r="M24" s="13">
        <v>100</v>
      </c>
      <c r="N24" s="13">
        <v>50</v>
      </c>
      <c r="O24" s="13">
        <v>50</v>
      </c>
      <c r="P24" s="13">
        <v>50</v>
      </c>
      <c r="Q24" s="13">
        <v>50</v>
      </c>
      <c r="R24" s="13">
        <v>50</v>
      </c>
      <c r="S24" s="13">
        <v>55</v>
      </c>
      <c r="T24" s="35" t="s">
        <v>22</v>
      </c>
      <c r="U24" s="15" t="s">
        <v>26</v>
      </c>
      <c r="V24" s="36">
        <v>26</v>
      </c>
    </row>
    <row r="25" spans="6:22" ht="38.25" customHeight="1">
      <c r="F25" s="22" t="s">
        <v>125</v>
      </c>
      <c r="G25" s="22"/>
      <c r="H25" s="22"/>
      <c r="I25" s="22"/>
      <c r="J25" s="22"/>
      <c r="K25" s="22"/>
      <c r="L25" s="22">
        <v>1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4:22" ht="15.75">
      <c r="D26" s="62" t="s">
        <v>120</v>
      </c>
      <c r="E26" s="62"/>
      <c r="F26" s="62"/>
      <c r="G26" s="56" t="s">
        <v>133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4:22" ht="24">
      <c r="D27" s="51" t="s">
        <v>124</v>
      </c>
      <c r="E27" s="52" t="s">
        <v>138</v>
      </c>
      <c r="F27" s="39" t="s">
        <v>137</v>
      </c>
      <c r="G27" s="40" t="s">
        <v>93</v>
      </c>
      <c r="H27" s="40" t="s">
        <v>94</v>
      </c>
      <c r="I27" s="40" t="s">
        <v>95</v>
      </c>
      <c r="J27" s="40" t="s">
        <v>96</v>
      </c>
      <c r="K27" s="40" t="s">
        <v>97</v>
      </c>
      <c r="L27" s="40" t="s">
        <v>128</v>
      </c>
      <c r="M27" s="40" t="s">
        <v>98</v>
      </c>
      <c r="N27" s="40" t="s">
        <v>99</v>
      </c>
      <c r="O27" s="40" t="s">
        <v>100</v>
      </c>
      <c r="P27" s="40" t="s">
        <v>101</v>
      </c>
      <c r="Q27" s="40" t="s">
        <v>102</v>
      </c>
      <c r="R27" s="40" t="s">
        <v>103</v>
      </c>
      <c r="S27" s="40" t="s">
        <v>104</v>
      </c>
      <c r="T27" s="40" t="s">
        <v>105</v>
      </c>
      <c r="U27" s="41" t="s">
        <v>106</v>
      </c>
      <c r="V27" s="42" t="s">
        <v>0</v>
      </c>
    </row>
    <row r="28" spans="1:22" ht="12.75">
      <c r="A28" s="8"/>
      <c r="B28" s="8"/>
      <c r="D28" s="37">
        <f>F28/E28*100-100</f>
        <v>0.3871800387180002</v>
      </c>
      <c r="E28" s="50">
        <f>(F28+G28+H28+I28+J28+K28+L28+M28+N28+O28+P28+Q28+R28)/13</f>
        <v>137.54437869822485</v>
      </c>
      <c r="F28" s="50">
        <f>(G28+H28+I28+J28+K28+L28+M28+N28+O28+P28+Q28+R28+S28)/13</f>
        <v>138.07692307692307</v>
      </c>
      <c r="G28" s="13">
        <v>105</v>
      </c>
      <c r="H28" s="13">
        <v>160</v>
      </c>
      <c r="I28" s="13">
        <v>100</v>
      </c>
      <c r="J28" s="13">
        <v>100</v>
      </c>
      <c r="K28" s="13">
        <v>100</v>
      </c>
      <c r="L28" s="13">
        <v>145</v>
      </c>
      <c r="M28" s="13">
        <v>140</v>
      </c>
      <c r="N28" s="13">
        <v>100</v>
      </c>
      <c r="O28" s="13">
        <v>200</v>
      </c>
      <c r="P28" s="13">
        <v>150</v>
      </c>
      <c r="Q28" s="13">
        <v>200</v>
      </c>
      <c r="R28" s="13">
        <v>150</v>
      </c>
      <c r="S28" s="13">
        <v>145</v>
      </c>
      <c r="T28" s="36" t="s">
        <v>22</v>
      </c>
      <c r="U28" s="15" t="s">
        <v>27</v>
      </c>
      <c r="V28" s="36">
        <v>27</v>
      </c>
    </row>
    <row r="29" spans="1:22" ht="12.75">
      <c r="A29" s="8"/>
      <c r="B29" s="8"/>
      <c r="D29" s="37">
        <v>22</v>
      </c>
      <c r="E29" s="50">
        <v>9</v>
      </c>
      <c r="F29" s="50">
        <f>(G29+H29+I29+K29+L29+M29+P29+Q29+R29+S29)/10</f>
        <v>10.7</v>
      </c>
      <c r="G29" s="13">
        <v>10</v>
      </c>
      <c r="H29" s="13">
        <v>10</v>
      </c>
      <c r="I29" s="13">
        <v>15</v>
      </c>
      <c r="J29" s="13">
        <v>0</v>
      </c>
      <c r="K29" s="13">
        <v>12</v>
      </c>
      <c r="L29" s="13">
        <v>14</v>
      </c>
      <c r="M29" s="13">
        <v>10</v>
      </c>
      <c r="N29" s="13">
        <v>0</v>
      </c>
      <c r="O29" s="13">
        <v>0</v>
      </c>
      <c r="P29" s="13">
        <v>12</v>
      </c>
      <c r="Q29" s="13">
        <v>12</v>
      </c>
      <c r="R29" s="13">
        <v>6</v>
      </c>
      <c r="S29" s="13">
        <v>6</v>
      </c>
      <c r="T29" s="36" t="s">
        <v>16</v>
      </c>
      <c r="U29" s="15" t="s">
        <v>28</v>
      </c>
      <c r="V29" s="36">
        <v>28</v>
      </c>
    </row>
    <row r="30" spans="1:22" ht="12.75">
      <c r="A30" s="8"/>
      <c r="B30" s="8"/>
      <c r="D30" s="37">
        <v>0</v>
      </c>
      <c r="E30" s="50">
        <f>(F30+G30+H30+M30+O30+P30+R30)/7</f>
        <v>14.142857142857142</v>
      </c>
      <c r="F30" s="50">
        <f>(S30+R30+Q30+P30+O30+N30+M30+L30+K30+J30+I30+H30+G30)/13</f>
        <v>14</v>
      </c>
      <c r="G30" s="13">
        <v>15</v>
      </c>
      <c r="H30" s="13">
        <v>15</v>
      </c>
      <c r="I30" s="13">
        <v>12</v>
      </c>
      <c r="J30" s="13">
        <v>12</v>
      </c>
      <c r="K30" s="13">
        <v>15</v>
      </c>
      <c r="L30" s="13">
        <v>15</v>
      </c>
      <c r="M30" s="13">
        <v>12</v>
      </c>
      <c r="N30" s="13">
        <v>14</v>
      </c>
      <c r="O30" s="13">
        <v>16</v>
      </c>
      <c r="P30" s="13">
        <v>12</v>
      </c>
      <c r="Q30" s="13">
        <v>14</v>
      </c>
      <c r="R30" s="13">
        <v>15</v>
      </c>
      <c r="S30" s="13">
        <v>15</v>
      </c>
      <c r="T30" s="36" t="s">
        <v>16</v>
      </c>
      <c r="U30" s="15" t="s">
        <v>29</v>
      </c>
      <c r="V30" s="36">
        <v>30</v>
      </c>
    </row>
    <row r="31" spans="1:22" ht="12.75">
      <c r="A31" s="8"/>
      <c r="B31" s="8"/>
      <c r="D31" s="37">
        <v>0</v>
      </c>
      <c r="E31" s="50">
        <f>(F31+G31+H31+I31+J31+K31+L31+M31+N31+O31+P31+Q31+R31)/13</f>
        <v>16.59171597633136</v>
      </c>
      <c r="F31" s="50">
        <f>(G31+H31+I31+J31+K31+L31+M31+N31+O31+P31+Q31+R31+S31)/13</f>
        <v>16.692307692307693</v>
      </c>
      <c r="G31" s="13">
        <v>16</v>
      </c>
      <c r="H31" s="13">
        <v>15</v>
      </c>
      <c r="I31" s="13">
        <v>20</v>
      </c>
      <c r="J31" s="13">
        <v>18</v>
      </c>
      <c r="K31" s="13">
        <v>20</v>
      </c>
      <c r="L31" s="13">
        <v>16</v>
      </c>
      <c r="M31" s="13">
        <v>15</v>
      </c>
      <c r="N31" s="13">
        <v>12</v>
      </c>
      <c r="O31" s="13">
        <v>25</v>
      </c>
      <c r="P31" s="13">
        <v>14</v>
      </c>
      <c r="Q31" s="13">
        <v>18</v>
      </c>
      <c r="R31" s="13">
        <v>10</v>
      </c>
      <c r="S31" s="13">
        <v>18</v>
      </c>
      <c r="T31" s="36" t="s">
        <v>16</v>
      </c>
      <c r="U31" s="15" t="s">
        <v>30</v>
      </c>
      <c r="V31" s="36">
        <v>31</v>
      </c>
    </row>
    <row r="32" spans="1:22" ht="12.75">
      <c r="A32" s="8"/>
      <c r="B32" s="8"/>
      <c r="D32" s="37">
        <v>16</v>
      </c>
      <c r="E32" s="50">
        <v>50</v>
      </c>
      <c r="F32" s="50">
        <f>(I32+Q32+R32)/3</f>
        <v>58.333333333333336</v>
      </c>
      <c r="G32" s="13">
        <v>0</v>
      </c>
      <c r="H32" s="13">
        <v>0</v>
      </c>
      <c r="I32" s="13">
        <v>50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75</v>
      </c>
      <c r="R32" s="13">
        <v>50</v>
      </c>
      <c r="S32" s="13">
        <v>0</v>
      </c>
      <c r="T32" s="36" t="s">
        <v>16</v>
      </c>
      <c r="U32" s="15" t="s">
        <v>31</v>
      </c>
      <c r="V32" s="36">
        <v>32</v>
      </c>
    </row>
    <row r="33" spans="1:22" ht="12.75">
      <c r="A33" s="8"/>
      <c r="B33" s="8"/>
      <c r="D33" s="37">
        <v>3</v>
      </c>
      <c r="E33" s="50">
        <f>(F33+G33+H33+I33+K33+L33+M33+O33+P33+Q33+R33)/11</f>
        <v>30.265734265734263</v>
      </c>
      <c r="F33" s="50">
        <f>(S33+R33+Q33+P33+O33+N33+M33+L33+K33+J33+I33+H33+G33)/13</f>
        <v>30.923076923076923</v>
      </c>
      <c r="G33" s="13">
        <v>40</v>
      </c>
      <c r="H33" s="13">
        <v>30</v>
      </c>
      <c r="I33" s="13">
        <v>30</v>
      </c>
      <c r="J33" s="13">
        <v>35</v>
      </c>
      <c r="K33" s="13">
        <v>30</v>
      </c>
      <c r="L33" s="13">
        <v>30</v>
      </c>
      <c r="M33" s="13">
        <v>35</v>
      </c>
      <c r="N33" s="13">
        <v>30</v>
      </c>
      <c r="O33" s="13">
        <v>40</v>
      </c>
      <c r="P33" s="13">
        <v>20</v>
      </c>
      <c r="Q33" s="13">
        <v>25</v>
      </c>
      <c r="R33" s="13">
        <v>22</v>
      </c>
      <c r="S33" s="13">
        <v>35</v>
      </c>
      <c r="T33" s="36" t="s">
        <v>16</v>
      </c>
      <c r="U33" s="15" t="s">
        <v>32</v>
      </c>
      <c r="V33" s="36">
        <v>33</v>
      </c>
    </row>
    <row r="34" spans="1:22" ht="12.75">
      <c r="A34" s="8"/>
      <c r="B34" s="8"/>
      <c r="D34" s="37">
        <v>9</v>
      </c>
      <c r="E34" s="50">
        <f aca="true" t="shared" si="1" ref="E34:F39">(F34+G34+H34+I34+J34+K34+L34+M34+N34+O34+P34+Q34+R34)/13</f>
        <v>11.355029585798816</v>
      </c>
      <c r="F34" s="50">
        <f t="shared" si="1"/>
        <v>11.615384615384615</v>
      </c>
      <c r="G34" s="13">
        <v>12</v>
      </c>
      <c r="H34" s="13">
        <v>10</v>
      </c>
      <c r="I34" s="13">
        <v>10</v>
      </c>
      <c r="J34" s="13">
        <v>10</v>
      </c>
      <c r="K34" s="13">
        <v>10</v>
      </c>
      <c r="L34" s="13">
        <v>10</v>
      </c>
      <c r="M34" s="13">
        <v>10</v>
      </c>
      <c r="N34" s="13">
        <v>10</v>
      </c>
      <c r="O34" s="13">
        <v>15</v>
      </c>
      <c r="P34" s="13">
        <v>10</v>
      </c>
      <c r="Q34" s="13">
        <v>14</v>
      </c>
      <c r="R34" s="13">
        <v>15</v>
      </c>
      <c r="S34" s="13">
        <v>15</v>
      </c>
      <c r="T34" s="36" t="s">
        <v>16</v>
      </c>
      <c r="U34" s="15" t="s">
        <v>33</v>
      </c>
      <c r="V34" s="36">
        <v>34</v>
      </c>
    </row>
    <row r="35" spans="1:22" ht="12.75">
      <c r="A35" s="8"/>
      <c r="B35" s="8"/>
      <c r="D35" s="37">
        <v>0</v>
      </c>
      <c r="E35" s="50">
        <f t="shared" si="1"/>
        <v>7.739644970414201</v>
      </c>
      <c r="F35" s="50">
        <f t="shared" si="1"/>
        <v>7.615384615384615</v>
      </c>
      <c r="G35" s="13">
        <v>6</v>
      </c>
      <c r="H35" s="13">
        <v>8</v>
      </c>
      <c r="I35" s="13">
        <v>7</v>
      </c>
      <c r="J35" s="13">
        <v>4</v>
      </c>
      <c r="K35" s="13">
        <v>14</v>
      </c>
      <c r="L35" s="13">
        <v>7</v>
      </c>
      <c r="M35" s="13">
        <v>10</v>
      </c>
      <c r="N35" s="13">
        <v>4</v>
      </c>
      <c r="O35" s="13">
        <v>12</v>
      </c>
      <c r="P35" s="13">
        <v>10</v>
      </c>
      <c r="Q35" s="13">
        <v>6</v>
      </c>
      <c r="R35" s="13">
        <v>5</v>
      </c>
      <c r="S35" s="13">
        <v>6</v>
      </c>
      <c r="T35" s="36" t="s">
        <v>16</v>
      </c>
      <c r="U35" s="15" t="s">
        <v>34</v>
      </c>
      <c r="V35" s="36">
        <v>35</v>
      </c>
    </row>
    <row r="36" spans="1:22" ht="14.25" customHeight="1">
      <c r="A36" s="8"/>
      <c r="B36" s="8"/>
      <c r="D36" s="37">
        <v>0</v>
      </c>
      <c r="E36" s="50">
        <f t="shared" si="1"/>
        <v>25.692307692307693</v>
      </c>
      <c r="F36" s="50">
        <f t="shared" si="1"/>
        <v>26</v>
      </c>
      <c r="G36" s="13">
        <v>25</v>
      </c>
      <c r="H36" s="13">
        <v>25</v>
      </c>
      <c r="I36" s="13">
        <v>25</v>
      </c>
      <c r="J36" s="13">
        <v>30</v>
      </c>
      <c r="K36" s="13">
        <v>25</v>
      </c>
      <c r="L36" s="13">
        <v>25</v>
      </c>
      <c r="M36" s="13">
        <v>28</v>
      </c>
      <c r="N36" s="13">
        <v>25</v>
      </c>
      <c r="O36" s="13">
        <v>35</v>
      </c>
      <c r="P36" s="13">
        <v>25</v>
      </c>
      <c r="Q36" s="13">
        <v>25</v>
      </c>
      <c r="R36" s="13">
        <v>15</v>
      </c>
      <c r="S36" s="13">
        <v>30</v>
      </c>
      <c r="T36" s="36" t="s">
        <v>36</v>
      </c>
      <c r="U36" s="15" t="s">
        <v>35</v>
      </c>
      <c r="V36" s="36">
        <v>37</v>
      </c>
    </row>
    <row r="37" spans="1:22" ht="13.5" customHeight="1">
      <c r="A37" s="8"/>
      <c r="B37" s="8"/>
      <c r="D37" s="37">
        <v>25</v>
      </c>
      <c r="E37" s="50">
        <f t="shared" si="1"/>
        <v>4.431952662721893</v>
      </c>
      <c r="F37" s="50">
        <f t="shared" si="1"/>
        <v>4.615384615384615</v>
      </c>
      <c r="G37" s="13">
        <v>7</v>
      </c>
      <c r="H37" s="13">
        <v>5</v>
      </c>
      <c r="I37" s="13">
        <v>3</v>
      </c>
      <c r="J37" s="13">
        <v>3</v>
      </c>
      <c r="K37" s="13">
        <v>3</v>
      </c>
      <c r="L37" s="13">
        <v>5</v>
      </c>
      <c r="M37" s="13">
        <v>5</v>
      </c>
      <c r="N37" s="13">
        <v>3</v>
      </c>
      <c r="O37" s="13">
        <v>4</v>
      </c>
      <c r="P37" s="13">
        <v>5</v>
      </c>
      <c r="Q37" s="13">
        <v>5</v>
      </c>
      <c r="R37" s="13">
        <v>5</v>
      </c>
      <c r="S37" s="13">
        <v>7</v>
      </c>
      <c r="T37" s="36" t="s">
        <v>12</v>
      </c>
      <c r="U37" s="15" t="s">
        <v>37</v>
      </c>
      <c r="V37" s="36">
        <v>38</v>
      </c>
    </row>
    <row r="38" spans="1:22" ht="12.75">
      <c r="A38" s="8"/>
      <c r="B38" s="8"/>
      <c r="D38" s="37">
        <v>0</v>
      </c>
      <c r="E38" s="50">
        <f t="shared" si="1"/>
        <v>10.994082840236684</v>
      </c>
      <c r="F38" s="50">
        <f t="shared" si="1"/>
        <v>10.923076923076923</v>
      </c>
      <c r="G38" s="13">
        <v>13</v>
      </c>
      <c r="H38" s="13">
        <v>12</v>
      </c>
      <c r="I38" s="13">
        <v>11</v>
      </c>
      <c r="J38" s="13">
        <v>8</v>
      </c>
      <c r="K38" s="13">
        <v>6</v>
      </c>
      <c r="L38" s="13">
        <v>10</v>
      </c>
      <c r="M38" s="13">
        <v>15</v>
      </c>
      <c r="N38" s="13">
        <v>7</v>
      </c>
      <c r="O38" s="13">
        <v>10</v>
      </c>
      <c r="P38" s="13">
        <v>10</v>
      </c>
      <c r="Q38" s="13">
        <v>15</v>
      </c>
      <c r="R38" s="13">
        <v>15</v>
      </c>
      <c r="S38" s="13">
        <v>10</v>
      </c>
      <c r="T38" s="36" t="s">
        <v>16</v>
      </c>
      <c r="U38" s="15" t="s">
        <v>38</v>
      </c>
      <c r="V38" s="36">
        <v>39</v>
      </c>
    </row>
    <row r="39" spans="1:22" ht="12.75">
      <c r="A39" s="8"/>
      <c r="B39" s="8"/>
      <c r="D39" s="37">
        <f aca="true" t="shared" si="2" ref="D39:D46">F39/E39*100-100</f>
        <v>-0.3738317757009355</v>
      </c>
      <c r="E39" s="50">
        <f t="shared" si="1"/>
        <v>3.165680473372781</v>
      </c>
      <c r="F39" s="50">
        <f t="shared" si="1"/>
        <v>3.1538461538461537</v>
      </c>
      <c r="G39" s="13">
        <v>6</v>
      </c>
      <c r="H39" s="13">
        <v>5</v>
      </c>
      <c r="I39" s="13">
        <v>5</v>
      </c>
      <c r="J39" s="13">
        <v>2</v>
      </c>
      <c r="K39" s="13">
        <v>2</v>
      </c>
      <c r="L39" s="13">
        <v>3</v>
      </c>
      <c r="M39" s="13">
        <v>3</v>
      </c>
      <c r="N39" s="13">
        <v>2</v>
      </c>
      <c r="O39" s="13">
        <v>2</v>
      </c>
      <c r="P39" s="13">
        <v>2</v>
      </c>
      <c r="Q39" s="13">
        <v>3</v>
      </c>
      <c r="R39" s="13">
        <v>3</v>
      </c>
      <c r="S39" s="13">
        <v>3</v>
      </c>
      <c r="T39" s="36" t="s">
        <v>16</v>
      </c>
      <c r="U39" s="15" t="s">
        <v>39</v>
      </c>
      <c r="V39" s="36">
        <v>40</v>
      </c>
    </row>
    <row r="40" spans="1:22" ht="12.75">
      <c r="A40" s="8"/>
      <c r="B40" s="8"/>
      <c r="D40" s="37">
        <v>18</v>
      </c>
      <c r="E40" s="50">
        <f>(F40+G40+H40+I40+J40+K40+L40+M40+N40+O40+P40+Q40+R40)/13</f>
        <v>11.461538461538462</v>
      </c>
      <c r="F40" s="50">
        <f>(G40+H40+I40+J40+K40+M40+N40+O40+P40+Q40+R40+S40)/12</f>
        <v>13</v>
      </c>
      <c r="G40" s="13">
        <v>14</v>
      </c>
      <c r="H40" s="13">
        <v>12</v>
      </c>
      <c r="I40" s="13">
        <v>12</v>
      </c>
      <c r="J40" s="13">
        <v>8</v>
      </c>
      <c r="K40" s="13">
        <v>9</v>
      </c>
      <c r="L40" s="13">
        <v>0</v>
      </c>
      <c r="M40" s="13">
        <v>10</v>
      </c>
      <c r="N40" s="13">
        <v>15</v>
      </c>
      <c r="O40" s="13">
        <v>12</v>
      </c>
      <c r="P40" s="13">
        <v>14</v>
      </c>
      <c r="Q40" s="13">
        <v>15</v>
      </c>
      <c r="R40" s="13">
        <v>15</v>
      </c>
      <c r="S40" s="13">
        <v>20</v>
      </c>
      <c r="T40" s="36" t="s">
        <v>41</v>
      </c>
      <c r="U40" s="15" t="s">
        <v>40</v>
      </c>
      <c r="V40" s="36">
        <v>41</v>
      </c>
    </row>
    <row r="41" spans="1:22" ht="12.75">
      <c r="A41" s="8"/>
      <c r="B41" s="8"/>
      <c r="D41" s="37">
        <f t="shared" si="2"/>
        <v>0.7000366032210934</v>
      </c>
      <c r="E41" s="50">
        <f>(F41+G41+H41+I41+J41+K41+L41+M41+N41+O41+P41+Q41+R41)/13</f>
        <v>646.6272189349112</v>
      </c>
      <c r="F41" s="50">
        <f>(G41+H41+I41+J41+K41+L41+M41+N41+O41+P41+Q41+R41+S41)/13</f>
        <v>651.1538461538462</v>
      </c>
      <c r="G41" s="13">
        <v>600</v>
      </c>
      <c r="H41" s="13">
        <v>700</v>
      </c>
      <c r="I41" s="13">
        <v>550</v>
      </c>
      <c r="J41" s="13">
        <v>550</v>
      </c>
      <c r="K41" s="13">
        <v>710</v>
      </c>
      <c r="L41" s="13">
        <v>750</v>
      </c>
      <c r="M41" s="13">
        <v>700</v>
      </c>
      <c r="N41" s="13">
        <v>550</v>
      </c>
      <c r="O41" s="13">
        <v>650</v>
      </c>
      <c r="P41" s="13">
        <v>600</v>
      </c>
      <c r="Q41" s="13">
        <v>675</v>
      </c>
      <c r="R41" s="13">
        <v>720</v>
      </c>
      <c r="S41" s="13">
        <v>710</v>
      </c>
      <c r="T41" s="36" t="s">
        <v>22</v>
      </c>
      <c r="U41" s="15" t="s">
        <v>42</v>
      </c>
      <c r="V41" s="36">
        <v>42</v>
      </c>
    </row>
    <row r="42" spans="1:22" ht="12.75">
      <c r="A42" s="8"/>
      <c r="B42" s="8"/>
      <c r="D42" s="37">
        <f t="shared" si="2"/>
        <v>-0.1164144353899843</v>
      </c>
      <c r="E42" s="50">
        <f>(F42+G42+H42+I42+J42+K42+L42+M42+N42+O42+P42+Q42+R42)/13</f>
        <v>5.0828402366863905</v>
      </c>
      <c r="F42" s="50">
        <f>(G42+H42+I42+J42+K42+L42+M42+N42+O42+P42+Q42+R42+S42)/13</f>
        <v>5.076923076923077</v>
      </c>
      <c r="G42" s="13">
        <v>3</v>
      </c>
      <c r="H42" s="13">
        <v>3</v>
      </c>
      <c r="I42" s="13">
        <v>7</v>
      </c>
      <c r="J42" s="13">
        <v>7</v>
      </c>
      <c r="K42" s="13">
        <v>7</v>
      </c>
      <c r="L42" s="13">
        <v>8</v>
      </c>
      <c r="M42" s="13">
        <v>5</v>
      </c>
      <c r="N42" s="13">
        <v>2</v>
      </c>
      <c r="O42" s="13">
        <v>3</v>
      </c>
      <c r="P42" s="13">
        <v>5</v>
      </c>
      <c r="Q42" s="13">
        <v>6</v>
      </c>
      <c r="R42" s="13">
        <v>5</v>
      </c>
      <c r="S42" s="13">
        <v>5</v>
      </c>
      <c r="T42" s="36" t="s">
        <v>16</v>
      </c>
      <c r="U42" s="15" t="s">
        <v>43</v>
      </c>
      <c r="V42" s="36">
        <v>43</v>
      </c>
    </row>
    <row r="43" spans="1:22" ht="12.75">
      <c r="A43" s="8"/>
      <c r="B43" s="8"/>
      <c r="D43" s="37" t="e">
        <f t="shared" si="2"/>
        <v>#DIV/0!</v>
      </c>
      <c r="E43" s="50">
        <v>0</v>
      </c>
      <c r="F43" s="50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36" t="s">
        <v>22</v>
      </c>
      <c r="U43" s="15" t="s">
        <v>44</v>
      </c>
      <c r="V43" s="36">
        <v>44</v>
      </c>
    </row>
    <row r="44" spans="1:22" ht="12.75">
      <c r="A44" s="8"/>
      <c r="B44" s="8"/>
      <c r="D44" s="37">
        <f t="shared" si="2"/>
        <v>16.551724137931018</v>
      </c>
      <c r="E44" s="50">
        <f>(F44+G44+H44+I44+J44+K44+L44+M44+N44+O44+P44+Q44+R44)/13</f>
        <v>6.083916083916084</v>
      </c>
      <c r="F44" s="50">
        <f>(G44+H44+I44+J44+K44+M44+O44+P44+Q44+R44+S44)/11</f>
        <v>7.090909090909091</v>
      </c>
      <c r="G44" s="13">
        <v>8</v>
      </c>
      <c r="H44" s="13">
        <v>5</v>
      </c>
      <c r="I44" s="13">
        <v>7</v>
      </c>
      <c r="J44" s="13">
        <v>7</v>
      </c>
      <c r="K44" s="13">
        <v>5</v>
      </c>
      <c r="L44" s="13">
        <v>0</v>
      </c>
      <c r="M44" s="13">
        <v>7</v>
      </c>
      <c r="N44" s="13">
        <v>0</v>
      </c>
      <c r="O44" s="13">
        <v>7</v>
      </c>
      <c r="P44" s="13">
        <v>5</v>
      </c>
      <c r="Q44" s="13">
        <v>15</v>
      </c>
      <c r="R44" s="13">
        <v>6</v>
      </c>
      <c r="S44" s="13">
        <v>6</v>
      </c>
      <c r="T44" s="36" t="s">
        <v>16</v>
      </c>
      <c r="U44" s="15" t="s">
        <v>45</v>
      </c>
      <c r="V44" s="36">
        <v>45</v>
      </c>
    </row>
    <row r="45" spans="1:22" ht="12.75">
      <c r="A45" s="8"/>
      <c r="B45" s="8"/>
      <c r="D45" s="37">
        <v>0</v>
      </c>
      <c r="E45" s="50">
        <f>(F45+G45+H45+I45+J45+K45+L45+M45+N45+O45+P45+Q45+R45)/13</f>
        <v>82.42603550295857</v>
      </c>
      <c r="F45" s="50">
        <f>(G45+H45+I45+J45+K45+L45+M45+N45+O45+P45+Q45+R45+S45)/13</f>
        <v>81.53846153846153</v>
      </c>
      <c r="G45" s="13">
        <v>80</v>
      </c>
      <c r="H45" s="13">
        <v>80</v>
      </c>
      <c r="I45" s="13">
        <v>70</v>
      </c>
      <c r="J45" s="13">
        <v>65</v>
      </c>
      <c r="K45" s="13">
        <v>125</v>
      </c>
      <c r="L45" s="13">
        <v>85</v>
      </c>
      <c r="M45" s="13">
        <v>100</v>
      </c>
      <c r="N45" s="13">
        <v>100</v>
      </c>
      <c r="O45" s="13">
        <v>75</v>
      </c>
      <c r="P45" s="13">
        <v>75</v>
      </c>
      <c r="Q45" s="13">
        <v>75</v>
      </c>
      <c r="R45" s="13">
        <v>60</v>
      </c>
      <c r="S45" s="13">
        <v>70</v>
      </c>
      <c r="T45" s="36" t="s">
        <v>16</v>
      </c>
      <c r="U45" s="15" t="s">
        <v>107</v>
      </c>
      <c r="V45" s="36">
        <v>47</v>
      </c>
    </row>
    <row r="46" spans="1:22" ht="12.75">
      <c r="A46" s="8"/>
      <c r="B46" s="8"/>
      <c r="D46" s="37">
        <f t="shared" si="2"/>
        <v>-1.1963406052075953</v>
      </c>
      <c r="E46" s="50">
        <f>(F46+G46+H46+I46+J46+K46+L46+M46+N46+O46+P46+Q46+R46)/13</f>
        <v>84.0828402366864</v>
      </c>
      <c r="F46" s="50">
        <f>(G46+H46+I46+J46+K46+L46+M46+N46+O46+P46+Q46+R46+S46)/13</f>
        <v>83.07692307692308</v>
      </c>
      <c r="G46" s="13">
        <v>90</v>
      </c>
      <c r="H46" s="13">
        <v>75</v>
      </c>
      <c r="I46" s="13">
        <v>80</v>
      </c>
      <c r="J46" s="13">
        <v>75</v>
      </c>
      <c r="K46" s="13">
        <v>65</v>
      </c>
      <c r="L46" s="13">
        <v>95</v>
      </c>
      <c r="M46" s="13">
        <v>115</v>
      </c>
      <c r="N46" s="13">
        <v>100</v>
      </c>
      <c r="O46" s="13">
        <v>100</v>
      </c>
      <c r="P46" s="13">
        <v>75</v>
      </c>
      <c r="Q46" s="13">
        <v>75</v>
      </c>
      <c r="R46" s="13">
        <v>65</v>
      </c>
      <c r="S46" s="13">
        <v>70</v>
      </c>
      <c r="T46" s="36" t="s">
        <v>16</v>
      </c>
      <c r="U46" s="15" t="s">
        <v>108</v>
      </c>
      <c r="V46" s="36">
        <v>49</v>
      </c>
    </row>
    <row r="47" spans="6:22" ht="70.5" customHeight="1">
      <c r="F47" s="21"/>
      <c r="G47" s="21"/>
      <c r="H47" s="21"/>
      <c r="I47" s="21"/>
      <c r="J47" s="21"/>
      <c r="K47" s="21"/>
      <c r="L47" s="21">
        <v>2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4:22" ht="15.75">
      <c r="D48" s="55" t="s">
        <v>119</v>
      </c>
      <c r="E48" s="55"/>
      <c r="F48" s="55"/>
      <c r="G48" s="56" t="s">
        <v>134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4:22" ht="24">
      <c r="D49" s="51" t="s">
        <v>124</v>
      </c>
      <c r="E49" s="52" t="s">
        <v>138</v>
      </c>
      <c r="F49" s="39" t="s">
        <v>137</v>
      </c>
      <c r="G49" s="40" t="s">
        <v>93</v>
      </c>
      <c r="H49" s="40" t="s">
        <v>94</v>
      </c>
      <c r="I49" s="40" t="s">
        <v>95</v>
      </c>
      <c r="J49" s="40" t="s">
        <v>96</v>
      </c>
      <c r="K49" s="40" t="s">
        <v>97</v>
      </c>
      <c r="L49" s="40" t="s">
        <v>128</v>
      </c>
      <c r="M49" s="40" t="s">
        <v>98</v>
      </c>
      <c r="N49" s="40" t="s">
        <v>99</v>
      </c>
      <c r="O49" s="40" t="s">
        <v>100</v>
      </c>
      <c r="P49" s="40" t="s">
        <v>101</v>
      </c>
      <c r="Q49" s="40" t="s">
        <v>102</v>
      </c>
      <c r="R49" s="40" t="s">
        <v>103</v>
      </c>
      <c r="S49" s="40" t="s">
        <v>104</v>
      </c>
      <c r="T49" s="40" t="s">
        <v>105</v>
      </c>
      <c r="U49" s="41" t="s">
        <v>106</v>
      </c>
      <c r="V49" s="42" t="s">
        <v>0</v>
      </c>
    </row>
    <row r="50" spans="4:22" ht="12.75">
      <c r="D50" s="37">
        <v>0</v>
      </c>
      <c r="E50" s="50">
        <f>(F50+G50+H50+I50+J50+K50+L50+M50+N50+O50+P50+Q50+R50)/13</f>
        <v>70.35502958579882</v>
      </c>
      <c r="F50" s="50">
        <f>(G50+H50+I50+J50+K50+L50+M50+N50+O50+P50+Q50+R50+S50)/13</f>
        <v>69.61538461538461</v>
      </c>
      <c r="G50" s="13">
        <v>75</v>
      </c>
      <c r="H50" s="13">
        <v>75</v>
      </c>
      <c r="I50" s="13">
        <v>75</v>
      </c>
      <c r="J50" s="13">
        <v>65</v>
      </c>
      <c r="K50" s="13">
        <v>60</v>
      </c>
      <c r="L50" s="13">
        <v>75</v>
      </c>
      <c r="M50" s="13">
        <v>70</v>
      </c>
      <c r="N50" s="13">
        <v>70</v>
      </c>
      <c r="O50" s="13">
        <v>75</v>
      </c>
      <c r="P50" s="13">
        <v>75</v>
      </c>
      <c r="Q50" s="13">
        <v>70</v>
      </c>
      <c r="R50" s="13">
        <v>60</v>
      </c>
      <c r="S50" s="13">
        <v>60</v>
      </c>
      <c r="T50" s="36" t="s">
        <v>16</v>
      </c>
      <c r="U50" s="15" t="s">
        <v>46</v>
      </c>
      <c r="V50" s="36">
        <v>50</v>
      </c>
    </row>
    <row r="51" spans="4:22" ht="12.75">
      <c r="D51" s="37">
        <f aca="true" t="shared" si="3" ref="D51:D67">F51/E51*100-100</f>
        <v>7.863051846998118</v>
      </c>
      <c r="E51" s="50">
        <f>(F51+G51+H51+I51+J51+K51+L51+M51+N51+O51+P51+Q51+R51)/13</f>
        <v>78.26282051282053</v>
      </c>
      <c r="F51" s="50">
        <f>(G51+H51+I51+J51+K51+L51+M51+N51+O51+Q51+R51+S51)/12</f>
        <v>84.41666666666667</v>
      </c>
      <c r="G51" s="13">
        <v>90</v>
      </c>
      <c r="H51" s="13">
        <v>90</v>
      </c>
      <c r="I51" s="13">
        <v>90</v>
      </c>
      <c r="J51" s="13">
        <v>75</v>
      </c>
      <c r="K51" s="13">
        <v>80</v>
      </c>
      <c r="L51" s="13">
        <v>90</v>
      </c>
      <c r="M51" s="13">
        <v>78</v>
      </c>
      <c r="N51" s="13">
        <v>80</v>
      </c>
      <c r="O51" s="13">
        <v>95</v>
      </c>
      <c r="P51" s="13">
        <v>0</v>
      </c>
      <c r="Q51" s="13">
        <v>85</v>
      </c>
      <c r="R51" s="13">
        <v>80</v>
      </c>
      <c r="S51" s="13">
        <v>80</v>
      </c>
      <c r="T51" s="36" t="s">
        <v>16</v>
      </c>
      <c r="U51" s="15" t="s">
        <v>112</v>
      </c>
      <c r="V51" s="36">
        <v>51</v>
      </c>
    </row>
    <row r="52" spans="4:22" ht="12.75">
      <c r="D52" s="37">
        <f t="shared" si="3"/>
        <v>16.883116883116884</v>
      </c>
      <c r="E52" s="50">
        <v>70</v>
      </c>
      <c r="F52" s="50">
        <f>(G52+H52+I52+J52+K52+M52+N52+O52+Q52+R52+S52)/11</f>
        <v>81.81818181818181</v>
      </c>
      <c r="G52" s="13">
        <v>85</v>
      </c>
      <c r="H52" s="13">
        <v>85</v>
      </c>
      <c r="I52" s="13">
        <v>85</v>
      </c>
      <c r="J52" s="13">
        <v>85</v>
      </c>
      <c r="K52" s="13">
        <v>85</v>
      </c>
      <c r="L52" s="13">
        <v>0</v>
      </c>
      <c r="M52" s="13">
        <v>85</v>
      </c>
      <c r="N52" s="13">
        <v>75</v>
      </c>
      <c r="O52" s="13">
        <v>70</v>
      </c>
      <c r="P52" s="13">
        <v>0</v>
      </c>
      <c r="Q52" s="13">
        <v>85</v>
      </c>
      <c r="R52" s="13">
        <v>80</v>
      </c>
      <c r="S52" s="13">
        <v>80</v>
      </c>
      <c r="T52" s="36" t="s">
        <v>16</v>
      </c>
      <c r="U52" s="15" t="s">
        <v>109</v>
      </c>
      <c r="V52" s="36">
        <v>53</v>
      </c>
    </row>
    <row r="53" spans="4:22" ht="12.75">
      <c r="D53" s="37">
        <f t="shared" si="3"/>
        <v>-7.407407407407405</v>
      </c>
      <c r="E53" s="50">
        <v>81</v>
      </c>
      <c r="F53" s="50">
        <f>(I53+P53)/2</f>
        <v>75</v>
      </c>
      <c r="G53" s="13">
        <v>0</v>
      </c>
      <c r="H53" s="13">
        <v>0</v>
      </c>
      <c r="I53" s="13">
        <v>80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70</v>
      </c>
      <c r="Q53" s="13">
        <v>0</v>
      </c>
      <c r="R53" s="13">
        <v>0</v>
      </c>
      <c r="S53" s="13">
        <v>0</v>
      </c>
      <c r="T53" s="36" t="s">
        <v>16</v>
      </c>
      <c r="U53" s="15" t="s">
        <v>47</v>
      </c>
      <c r="V53" s="36">
        <v>55</v>
      </c>
    </row>
    <row r="54" spans="4:22" ht="12.75">
      <c r="D54" s="37">
        <v>-3</v>
      </c>
      <c r="E54" s="50">
        <f>(F54+G54+H54+I54+J54+K54+L54+M54+N54+O54+P54+Q54+R54)/13</f>
        <v>68.63905325443787</v>
      </c>
      <c r="F54" s="50">
        <f>(G54+H54+I54+J54+K54+L54+M54+N54+O54+P54+Q54+R54+S54)/13</f>
        <v>67.3076923076923</v>
      </c>
      <c r="G54" s="13">
        <v>70</v>
      </c>
      <c r="H54" s="13">
        <v>60</v>
      </c>
      <c r="I54" s="13">
        <v>55</v>
      </c>
      <c r="J54" s="13">
        <v>60</v>
      </c>
      <c r="K54" s="13">
        <v>60</v>
      </c>
      <c r="L54" s="13">
        <v>60</v>
      </c>
      <c r="M54" s="13">
        <v>70</v>
      </c>
      <c r="N54" s="13">
        <v>75</v>
      </c>
      <c r="O54" s="13">
        <v>75</v>
      </c>
      <c r="P54" s="13">
        <v>100</v>
      </c>
      <c r="Q54" s="13">
        <v>75</v>
      </c>
      <c r="R54" s="13">
        <v>65</v>
      </c>
      <c r="S54" s="13">
        <v>50</v>
      </c>
      <c r="T54" s="36" t="s">
        <v>16</v>
      </c>
      <c r="U54" s="15" t="s">
        <v>110</v>
      </c>
      <c r="V54" s="36">
        <v>56</v>
      </c>
    </row>
    <row r="55" spans="4:22" ht="12.75">
      <c r="D55" s="37">
        <f t="shared" si="3"/>
        <v>-2.092050209205027</v>
      </c>
      <c r="E55" s="50">
        <f>(F55+G55+H55+I55+J55+K55+L55+M55+N55+O55+P55+Q55+R55)/13</f>
        <v>84.85207100591717</v>
      </c>
      <c r="F55" s="50">
        <f>(G55+H55+I55+J55+K55+L55+M55+N55+O55+P55+Q55+R55+S55)/13</f>
        <v>83.07692307692308</v>
      </c>
      <c r="G55" s="13">
        <v>90</v>
      </c>
      <c r="H55" s="13">
        <v>90</v>
      </c>
      <c r="I55" s="13">
        <v>80</v>
      </c>
      <c r="J55" s="13">
        <v>75</v>
      </c>
      <c r="K55" s="13">
        <v>70</v>
      </c>
      <c r="L55" s="13">
        <v>90</v>
      </c>
      <c r="M55" s="13">
        <v>75</v>
      </c>
      <c r="N55" s="13">
        <v>80</v>
      </c>
      <c r="O55" s="13">
        <v>95</v>
      </c>
      <c r="P55" s="13">
        <v>100</v>
      </c>
      <c r="Q55" s="13">
        <v>85</v>
      </c>
      <c r="R55" s="13">
        <v>90</v>
      </c>
      <c r="S55" s="13">
        <v>60</v>
      </c>
      <c r="T55" s="36" t="s">
        <v>16</v>
      </c>
      <c r="U55" s="15" t="s">
        <v>111</v>
      </c>
      <c r="V55" s="36">
        <v>57</v>
      </c>
    </row>
    <row r="56" spans="4:22" ht="12.75">
      <c r="D56" s="37">
        <v>6</v>
      </c>
      <c r="E56" s="50">
        <f>(F56+G56+H56+I56+J56+K56+L56+M56+N56+O56+P56+Q56+R56)/13</f>
        <v>46.53846153846154</v>
      </c>
      <c r="F56" s="50">
        <f>(G56+H56+I56+J56+K56+L56+M56+N56+O56+Q56+R56+S56)/12</f>
        <v>50</v>
      </c>
      <c r="G56" s="13">
        <v>50</v>
      </c>
      <c r="H56" s="13">
        <v>45</v>
      </c>
      <c r="I56" s="13">
        <v>40</v>
      </c>
      <c r="J56" s="13">
        <v>50</v>
      </c>
      <c r="K56" s="13">
        <v>50</v>
      </c>
      <c r="L56" s="13">
        <v>50</v>
      </c>
      <c r="M56" s="13">
        <v>55</v>
      </c>
      <c r="N56" s="13">
        <v>60</v>
      </c>
      <c r="O56" s="13">
        <v>60</v>
      </c>
      <c r="P56" s="13">
        <v>0</v>
      </c>
      <c r="Q56" s="13">
        <v>45</v>
      </c>
      <c r="R56" s="13">
        <v>50</v>
      </c>
      <c r="S56" s="13">
        <v>45</v>
      </c>
      <c r="T56" s="36" t="s">
        <v>16</v>
      </c>
      <c r="U56" s="15" t="s">
        <v>113</v>
      </c>
      <c r="V56" s="36">
        <v>59</v>
      </c>
    </row>
    <row r="57" spans="4:22" ht="12.75">
      <c r="D57" s="37">
        <v>0</v>
      </c>
      <c r="E57" s="50">
        <f>(F57+G57+H57+I57+J57+K57+L57+M57+N57+O57+P57+Q57+R57)/13</f>
        <v>19.130177514792898</v>
      </c>
      <c r="F57" s="50">
        <f>(G57+H57+I57+J57+K57+L57+M57+N57+O57+P57+Q57+R57+S57)/13</f>
        <v>18.692307692307693</v>
      </c>
      <c r="G57" s="13">
        <v>15</v>
      </c>
      <c r="H57" s="13">
        <v>15</v>
      </c>
      <c r="I57" s="13">
        <v>20</v>
      </c>
      <c r="J57" s="13">
        <v>20</v>
      </c>
      <c r="K57" s="13">
        <v>25</v>
      </c>
      <c r="L57" s="13">
        <v>10</v>
      </c>
      <c r="M57" s="13">
        <v>25</v>
      </c>
      <c r="N57" s="13">
        <v>15</v>
      </c>
      <c r="O57" s="13">
        <v>20</v>
      </c>
      <c r="P57" s="13">
        <v>25</v>
      </c>
      <c r="Q57" s="13">
        <v>25</v>
      </c>
      <c r="R57" s="13">
        <v>15</v>
      </c>
      <c r="S57" s="13">
        <v>13</v>
      </c>
      <c r="T57" s="36" t="s">
        <v>49</v>
      </c>
      <c r="U57" s="15" t="s">
        <v>48</v>
      </c>
      <c r="V57" s="36">
        <v>60</v>
      </c>
    </row>
    <row r="58" spans="4:22" ht="12.75">
      <c r="D58" s="37">
        <v>0</v>
      </c>
      <c r="E58" s="50">
        <f>(F58+G58+H58+I58+J58+K58+L58+M58+N58+O58+P58+Q58+R58)/13</f>
        <v>2.420118343195266</v>
      </c>
      <c r="F58" s="50">
        <f>(G58+H58+I58+J58+K58+L58+M58+N58+O58+P58+Q58+R58+S58)/13</f>
        <v>2.4615384615384617</v>
      </c>
      <c r="G58" s="13">
        <v>2</v>
      </c>
      <c r="H58" s="13">
        <v>2</v>
      </c>
      <c r="I58" s="13">
        <v>2</v>
      </c>
      <c r="J58" s="13">
        <v>3</v>
      </c>
      <c r="K58" s="13">
        <v>3</v>
      </c>
      <c r="L58" s="13">
        <v>3</v>
      </c>
      <c r="M58" s="13">
        <v>2</v>
      </c>
      <c r="N58" s="13">
        <v>3</v>
      </c>
      <c r="O58" s="13">
        <v>1</v>
      </c>
      <c r="P58" s="13">
        <v>2</v>
      </c>
      <c r="Q58" s="13">
        <v>3</v>
      </c>
      <c r="R58" s="13">
        <v>3</v>
      </c>
      <c r="S58" s="13">
        <v>3</v>
      </c>
      <c r="T58" s="36" t="s">
        <v>49</v>
      </c>
      <c r="U58" s="15" t="s">
        <v>50</v>
      </c>
      <c r="V58" s="36">
        <v>61</v>
      </c>
    </row>
    <row r="59" spans="1:22" ht="12.75">
      <c r="A59" s="9"/>
      <c r="B59" s="9"/>
      <c r="D59" s="37">
        <v>0</v>
      </c>
      <c r="E59" s="50">
        <f>(R59+Q59+P59+O59+N59+M59+L59+J59+I59+H59+G59+F59)/11</f>
        <v>2.3057851239669422</v>
      </c>
      <c r="F59" s="50">
        <f>(S59+R59+Q59+P59+O59+N59+M59+K59+J59+I59+H59+G59)/11</f>
        <v>2.3636363636363638</v>
      </c>
      <c r="G59" s="13">
        <v>2</v>
      </c>
      <c r="H59" s="13">
        <v>2</v>
      </c>
      <c r="I59" s="13">
        <v>2</v>
      </c>
      <c r="J59" s="13">
        <v>2</v>
      </c>
      <c r="K59" s="13">
        <v>2</v>
      </c>
      <c r="L59" s="13">
        <v>3</v>
      </c>
      <c r="M59" s="13">
        <v>3</v>
      </c>
      <c r="N59" s="13">
        <v>2</v>
      </c>
      <c r="O59" s="13">
        <v>1</v>
      </c>
      <c r="P59" s="13">
        <v>1</v>
      </c>
      <c r="Q59" s="13">
        <v>3</v>
      </c>
      <c r="R59" s="13">
        <v>2</v>
      </c>
      <c r="S59" s="13">
        <v>4</v>
      </c>
      <c r="T59" s="36" t="s">
        <v>16</v>
      </c>
      <c r="U59" s="15" t="s">
        <v>51</v>
      </c>
      <c r="V59" s="36">
        <v>62</v>
      </c>
    </row>
    <row r="60" spans="1:22" ht="12.75">
      <c r="A60" s="9"/>
      <c r="B60" s="9"/>
      <c r="D60" s="37">
        <v>7</v>
      </c>
      <c r="E60" s="50">
        <f>(R60+Q60+P60+O60+N60+M60+L60+J60+I60+H60+G60+F60)/7</f>
        <v>14.285714285714286</v>
      </c>
      <c r="F60" s="50">
        <f>(G60+H60+I60+J60+K60+Q60+R60+S60)/8</f>
        <v>15</v>
      </c>
      <c r="G60" s="13">
        <v>10</v>
      </c>
      <c r="H60" s="13">
        <v>10</v>
      </c>
      <c r="I60" s="13">
        <v>10</v>
      </c>
      <c r="J60" s="13">
        <v>10</v>
      </c>
      <c r="K60" s="13">
        <v>10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25</v>
      </c>
      <c r="R60" s="13">
        <v>20</v>
      </c>
      <c r="S60" s="13">
        <v>25</v>
      </c>
      <c r="T60" s="36" t="s">
        <v>41</v>
      </c>
      <c r="U60" s="15" t="s">
        <v>52</v>
      </c>
      <c r="V60" s="36">
        <v>63</v>
      </c>
    </row>
    <row r="61" spans="1:22" ht="12.75">
      <c r="A61" s="9"/>
      <c r="B61" s="9"/>
      <c r="D61" s="37">
        <f t="shared" si="3"/>
        <v>-28.075709779179817</v>
      </c>
      <c r="E61" s="50">
        <f>(R61+Q61+P61+O61+N61+M61+L61+J61+I61+H61+G61+F61)/6</f>
        <v>29.35185185185185</v>
      </c>
      <c r="F61" s="50">
        <f>(G61+H61+I61+J61+K61+P61+Q61+R61+S61)/9</f>
        <v>21.11111111111111</v>
      </c>
      <c r="G61" s="13">
        <v>25</v>
      </c>
      <c r="H61" s="13">
        <v>20</v>
      </c>
      <c r="I61" s="13">
        <v>20</v>
      </c>
      <c r="J61" s="13">
        <v>20</v>
      </c>
      <c r="K61" s="13">
        <v>20</v>
      </c>
      <c r="L61" s="13">
        <v>0</v>
      </c>
      <c r="M61" s="13">
        <v>0</v>
      </c>
      <c r="N61" s="13">
        <v>0</v>
      </c>
      <c r="O61" s="13">
        <v>0</v>
      </c>
      <c r="P61" s="13">
        <v>20</v>
      </c>
      <c r="Q61" s="13">
        <v>20</v>
      </c>
      <c r="R61" s="13">
        <v>30</v>
      </c>
      <c r="S61" s="13">
        <v>15</v>
      </c>
      <c r="T61" s="36" t="s">
        <v>41</v>
      </c>
      <c r="U61" s="15" t="s">
        <v>53</v>
      </c>
      <c r="V61" s="36">
        <v>64</v>
      </c>
    </row>
    <row r="62" spans="1:22" ht="12.75">
      <c r="A62" s="9"/>
      <c r="B62" s="9"/>
      <c r="D62" s="37">
        <v>0</v>
      </c>
      <c r="E62" s="50">
        <f>(F62+G62+I62+J62+L62+M62+N62+O62+P62+Q62+R62)/11</f>
        <v>8.986013986013985</v>
      </c>
      <c r="F62" s="50">
        <f>(G62+H62+I62+J62+K62+L62+M62+N62+O62+P62+Q62+R62+S62)/13</f>
        <v>8.846153846153847</v>
      </c>
      <c r="G62" s="13">
        <v>10</v>
      </c>
      <c r="H62" s="13">
        <v>9</v>
      </c>
      <c r="I62" s="13">
        <v>10</v>
      </c>
      <c r="J62" s="13">
        <v>8</v>
      </c>
      <c r="K62" s="13">
        <v>9</v>
      </c>
      <c r="L62" s="13">
        <v>7</v>
      </c>
      <c r="M62" s="13">
        <v>11</v>
      </c>
      <c r="N62" s="13">
        <v>10</v>
      </c>
      <c r="O62" s="13">
        <v>10</v>
      </c>
      <c r="P62" s="13">
        <v>8</v>
      </c>
      <c r="Q62" s="13">
        <v>10</v>
      </c>
      <c r="R62" s="13">
        <v>6</v>
      </c>
      <c r="S62" s="13">
        <v>7</v>
      </c>
      <c r="T62" s="36" t="s">
        <v>16</v>
      </c>
      <c r="U62" s="15" t="s">
        <v>54</v>
      </c>
      <c r="V62" s="36">
        <v>65</v>
      </c>
    </row>
    <row r="63" spans="1:22" ht="12.75">
      <c r="A63" s="9"/>
      <c r="B63" s="9"/>
      <c r="D63" s="37">
        <f t="shared" si="3"/>
        <v>-0.8849557522123774</v>
      </c>
      <c r="E63" s="50">
        <f>(F63+G63+I63+J63+K63+M63+N63+O63+P63+Q63+R63)/11</f>
        <v>434.6153846153846</v>
      </c>
      <c r="F63" s="50">
        <f>(S63+R63+Q63+P63+O63+N63+M63+L63+K63+J63+I63+H63+G63)/13</f>
        <v>430.7692307692308</v>
      </c>
      <c r="G63" s="13">
        <v>500</v>
      </c>
      <c r="H63" s="13">
        <v>500</v>
      </c>
      <c r="I63" s="13">
        <v>600</v>
      </c>
      <c r="J63" s="13">
        <v>600</v>
      </c>
      <c r="K63" s="13">
        <v>400</v>
      </c>
      <c r="L63" s="13">
        <v>400</v>
      </c>
      <c r="M63" s="13">
        <v>450</v>
      </c>
      <c r="N63" s="13">
        <v>400</v>
      </c>
      <c r="O63" s="13">
        <v>300</v>
      </c>
      <c r="P63" s="13">
        <v>350</v>
      </c>
      <c r="Q63" s="13">
        <v>450</v>
      </c>
      <c r="R63" s="13">
        <v>300</v>
      </c>
      <c r="S63" s="13">
        <v>350</v>
      </c>
      <c r="T63" s="36" t="s">
        <v>22</v>
      </c>
      <c r="U63" s="15" t="s">
        <v>55</v>
      </c>
      <c r="V63" s="36">
        <v>66</v>
      </c>
    </row>
    <row r="64" spans="1:22" ht="12.75">
      <c r="A64" s="9"/>
      <c r="B64" s="9"/>
      <c r="D64" s="37">
        <v>-10</v>
      </c>
      <c r="E64" s="50">
        <f>(F64+G64+H64+I64+J64+K64+L64+N64+O64+P64+Q64+R64)/11</f>
        <v>556.1538461538462</v>
      </c>
      <c r="F64" s="50">
        <f>(G64+H64+I64+J64+K64+L64+M64+N64+O64+P64+Q64+R64+S64)/13</f>
        <v>497.6923076923077</v>
      </c>
      <c r="G64" s="13">
        <v>650</v>
      </c>
      <c r="H64" s="13">
        <v>600</v>
      </c>
      <c r="I64" s="13">
        <v>550</v>
      </c>
      <c r="J64" s="13">
        <v>600</v>
      </c>
      <c r="K64" s="13">
        <v>650</v>
      </c>
      <c r="L64" s="13">
        <v>350</v>
      </c>
      <c r="M64" s="13">
        <v>500</v>
      </c>
      <c r="N64" s="13">
        <v>470</v>
      </c>
      <c r="O64" s="13">
        <v>450</v>
      </c>
      <c r="P64" s="13">
        <v>450</v>
      </c>
      <c r="Q64" s="13">
        <v>450</v>
      </c>
      <c r="R64" s="13">
        <v>400</v>
      </c>
      <c r="S64" s="13">
        <v>350</v>
      </c>
      <c r="T64" s="36" t="s">
        <v>22</v>
      </c>
      <c r="U64" s="15" t="s">
        <v>56</v>
      </c>
      <c r="V64" s="36">
        <v>67</v>
      </c>
    </row>
    <row r="65" spans="4:22" ht="12.75">
      <c r="D65" s="37">
        <f t="shared" si="3"/>
        <v>-2.820053715308873</v>
      </c>
      <c r="E65" s="50">
        <f>(F65+G65+H65+I65+J65+K65+L65+M65+N65+O65+P65+Q65+R65)/13</f>
        <v>66.09467455621302</v>
      </c>
      <c r="F65" s="50">
        <f>(G65+H65+I65+J65+K65+L65+M65+N65+O65+P65+Q65+R65+S65)/13</f>
        <v>64.23076923076923</v>
      </c>
      <c r="G65" s="13">
        <v>95</v>
      </c>
      <c r="H65" s="13">
        <v>45</v>
      </c>
      <c r="I65" s="13">
        <v>60</v>
      </c>
      <c r="J65" s="13">
        <v>75</v>
      </c>
      <c r="K65" s="13">
        <v>60</v>
      </c>
      <c r="L65" s="13">
        <v>45</v>
      </c>
      <c r="M65" s="13">
        <v>65</v>
      </c>
      <c r="N65" s="13">
        <v>70</v>
      </c>
      <c r="O65" s="13">
        <v>75</v>
      </c>
      <c r="P65" s="13">
        <v>75</v>
      </c>
      <c r="Q65" s="13">
        <v>75</v>
      </c>
      <c r="R65" s="13">
        <v>55</v>
      </c>
      <c r="S65" s="13">
        <v>40</v>
      </c>
      <c r="T65" s="36" t="s">
        <v>41</v>
      </c>
      <c r="U65" s="15" t="s">
        <v>57</v>
      </c>
      <c r="V65" s="36">
        <v>68</v>
      </c>
    </row>
    <row r="66" spans="4:22" ht="12.75">
      <c r="D66" s="37">
        <f t="shared" si="3"/>
        <v>16.875</v>
      </c>
      <c r="E66" s="50">
        <f>(F66+G66+I66+J66+K66+L66+O66+P66+Q66+R66)/10</f>
        <v>17.77777777777778</v>
      </c>
      <c r="F66" s="50">
        <f>(G66+I66+J66+K66+M66+P66+Q66+R66+S66)/9</f>
        <v>20.77777777777778</v>
      </c>
      <c r="G66" s="13">
        <v>25</v>
      </c>
      <c r="H66" s="13">
        <v>0</v>
      </c>
      <c r="I66" s="13">
        <v>25</v>
      </c>
      <c r="J66" s="13">
        <v>25</v>
      </c>
      <c r="K66" s="13">
        <v>15</v>
      </c>
      <c r="L66" s="13">
        <v>0</v>
      </c>
      <c r="M66" s="13">
        <v>15</v>
      </c>
      <c r="N66" s="13">
        <v>0</v>
      </c>
      <c r="O66" s="13">
        <v>0</v>
      </c>
      <c r="P66" s="13">
        <v>17</v>
      </c>
      <c r="Q66" s="13">
        <v>30</v>
      </c>
      <c r="R66" s="13">
        <v>20</v>
      </c>
      <c r="S66" s="13">
        <v>15</v>
      </c>
      <c r="T66" s="36" t="s">
        <v>16</v>
      </c>
      <c r="U66" s="15" t="s">
        <v>58</v>
      </c>
      <c r="V66" s="36">
        <v>69</v>
      </c>
    </row>
    <row r="67" spans="4:22" ht="12.75">
      <c r="D67" s="37">
        <f t="shared" si="3"/>
        <v>11.386138613861377</v>
      </c>
      <c r="E67" s="50">
        <f>(F67+G67+I67+J67+K67+L67+M67+O67+R67)/9</f>
        <v>374.07407407407413</v>
      </c>
      <c r="F67" s="50">
        <f>(G67+H67+I67+J67+K67+M67+N67+O67+P67+Q67+R67+S67)/12</f>
        <v>416.6666666666667</v>
      </c>
      <c r="G67" s="13">
        <v>450</v>
      </c>
      <c r="H67" s="13">
        <v>400</v>
      </c>
      <c r="I67" s="13">
        <v>400</v>
      </c>
      <c r="J67" s="13">
        <v>450</v>
      </c>
      <c r="K67" s="13">
        <v>400</v>
      </c>
      <c r="L67" s="13">
        <v>0</v>
      </c>
      <c r="M67" s="13">
        <v>450</v>
      </c>
      <c r="N67" s="13">
        <v>350</v>
      </c>
      <c r="O67" s="13">
        <v>400</v>
      </c>
      <c r="P67" s="13">
        <v>450</v>
      </c>
      <c r="Q67" s="13">
        <v>450</v>
      </c>
      <c r="R67" s="13">
        <v>400</v>
      </c>
      <c r="S67" s="13">
        <v>400</v>
      </c>
      <c r="T67" s="36" t="s">
        <v>12</v>
      </c>
      <c r="U67" s="15" t="s">
        <v>59</v>
      </c>
      <c r="V67" s="36">
        <v>70</v>
      </c>
    </row>
    <row r="68" spans="6:22" ht="87" customHeight="1">
      <c r="F68" s="21"/>
      <c r="G68" s="21"/>
      <c r="H68" s="21"/>
      <c r="I68" s="21"/>
      <c r="J68" s="21"/>
      <c r="L68" s="21"/>
      <c r="M68" s="21">
        <v>3</v>
      </c>
      <c r="N68" s="21"/>
      <c r="O68" s="21"/>
      <c r="P68" s="21"/>
      <c r="Q68" s="21"/>
      <c r="R68" s="21"/>
      <c r="S68" s="21"/>
      <c r="T68" s="21"/>
      <c r="U68" s="21"/>
      <c r="V68" s="21"/>
    </row>
    <row r="69" spans="4:22" ht="15.75">
      <c r="D69" s="55" t="s">
        <v>120</v>
      </c>
      <c r="E69" s="55"/>
      <c r="F69" s="55"/>
      <c r="G69" s="56" t="s">
        <v>135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24">
      <c r="A70" s="3"/>
      <c r="B70" s="3"/>
      <c r="C70" s="27"/>
      <c r="D70" s="51" t="s">
        <v>124</v>
      </c>
      <c r="E70" s="52" t="s">
        <v>138</v>
      </c>
      <c r="F70" s="39" t="s">
        <v>137</v>
      </c>
      <c r="G70" s="40" t="s">
        <v>93</v>
      </c>
      <c r="H70" s="40" t="s">
        <v>94</v>
      </c>
      <c r="I70" s="40" t="s">
        <v>95</v>
      </c>
      <c r="J70" s="40" t="s">
        <v>96</v>
      </c>
      <c r="K70" s="40" t="s">
        <v>97</v>
      </c>
      <c r="L70" s="40" t="s">
        <v>128</v>
      </c>
      <c r="M70" s="40" t="s">
        <v>98</v>
      </c>
      <c r="N70" s="40" t="s">
        <v>99</v>
      </c>
      <c r="O70" s="40" t="s">
        <v>100</v>
      </c>
      <c r="P70" s="40" t="s">
        <v>101</v>
      </c>
      <c r="Q70" s="40" t="s">
        <v>102</v>
      </c>
      <c r="R70" s="40" t="s">
        <v>103</v>
      </c>
      <c r="S70" s="40" t="s">
        <v>104</v>
      </c>
      <c r="T70" s="40" t="s">
        <v>105</v>
      </c>
      <c r="U70" s="41" t="s">
        <v>106</v>
      </c>
      <c r="V70" s="43" t="s">
        <v>0</v>
      </c>
    </row>
    <row r="71" spans="1:22" ht="12.75">
      <c r="A71" s="3"/>
      <c r="B71" s="3"/>
      <c r="C71" s="27"/>
      <c r="D71" s="45">
        <f>F71/E71*100-100</f>
        <v>-6.674208144796381</v>
      </c>
      <c r="E71" s="50">
        <f>(G71+I71+J71+K71+M71+N71+O71+P71+Q71+R71)/10</f>
        <v>680</v>
      </c>
      <c r="F71" s="50">
        <f>(G71+H71+I71+J71+K71+M71+N71+O71+P71+Q71+R71+S71)/13</f>
        <v>634.6153846153846</v>
      </c>
      <c r="G71" s="13">
        <v>750</v>
      </c>
      <c r="H71" s="13">
        <v>750</v>
      </c>
      <c r="I71" s="13">
        <v>750</v>
      </c>
      <c r="J71" s="13">
        <v>750</v>
      </c>
      <c r="K71" s="13">
        <v>550</v>
      </c>
      <c r="L71" s="13">
        <v>750</v>
      </c>
      <c r="M71" s="13">
        <v>550</v>
      </c>
      <c r="N71" s="13">
        <v>550</v>
      </c>
      <c r="O71" s="13">
        <v>650</v>
      </c>
      <c r="P71" s="13">
        <v>750</v>
      </c>
      <c r="Q71" s="13">
        <v>750</v>
      </c>
      <c r="R71" s="13">
        <v>750</v>
      </c>
      <c r="S71" s="13">
        <v>700</v>
      </c>
      <c r="T71" s="36" t="s">
        <v>36</v>
      </c>
      <c r="U71" s="15" t="s">
        <v>60</v>
      </c>
      <c r="V71" s="36">
        <v>71</v>
      </c>
    </row>
    <row r="72" spans="1:22" ht="12.75">
      <c r="A72" s="3"/>
      <c r="B72" s="3"/>
      <c r="C72" s="27"/>
      <c r="D72" s="45">
        <f>F72/E72*100-100</f>
        <v>4.651162790697683</v>
      </c>
      <c r="E72" s="50">
        <f>(G72+I72+J72+K72+M72+N72+O72+P72+Q72+R72)/10</f>
        <v>129</v>
      </c>
      <c r="F72" s="50">
        <f aca="true" t="shared" si="4" ref="F72:F78">(G72+H72+I72+J72+K72+L72+M72+N72+O72+P72+Q72+R72+S72)/13</f>
        <v>135</v>
      </c>
      <c r="G72" s="13">
        <v>130</v>
      </c>
      <c r="H72" s="13">
        <v>125</v>
      </c>
      <c r="I72" s="13">
        <v>125</v>
      </c>
      <c r="J72" s="13">
        <v>120</v>
      </c>
      <c r="K72" s="13">
        <v>120</v>
      </c>
      <c r="L72" s="13">
        <v>175</v>
      </c>
      <c r="M72" s="13">
        <v>120</v>
      </c>
      <c r="N72" s="13">
        <v>125</v>
      </c>
      <c r="O72" s="13">
        <v>125</v>
      </c>
      <c r="P72" s="13">
        <v>150</v>
      </c>
      <c r="Q72" s="13">
        <v>150</v>
      </c>
      <c r="R72" s="13">
        <v>125</v>
      </c>
      <c r="S72" s="13">
        <v>165</v>
      </c>
      <c r="T72" s="36" t="s">
        <v>36</v>
      </c>
      <c r="U72" s="15" t="s">
        <v>116</v>
      </c>
      <c r="V72" s="36">
        <v>72</v>
      </c>
    </row>
    <row r="73" spans="1:22" ht="12.75" customHeight="1">
      <c r="A73" s="3"/>
      <c r="B73" s="3"/>
      <c r="C73" s="27"/>
      <c r="D73" s="45">
        <v>0</v>
      </c>
      <c r="E73" s="50">
        <f aca="true" t="shared" si="5" ref="E73:E78">(F73+G73+H73+I73+J73+K73+L73+M73+N73+O73+P73+Q73+R73)/13</f>
        <v>2.497041420118343</v>
      </c>
      <c r="F73" s="50">
        <f t="shared" si="4"/>
        <v>2.4615384615384617</v>
      </c>
      <c r="G73" s="13">
        <v>3</v>
      </c>
      <c r="H73" s="13">
        <v>2</v>
      </c>
      <c r="I73" s="13">
        <v>2</v>
      </c>
      <c r="J73" s="13">
        <v>3</v>
      </c>
      <c r="K73" s="13">
        <v>2</v>
      </c>
      <c r="L73" s="13">
        <v>4</v>
      </c>
      <c r="M73" s="13">
        <v>2</v>
      </c>
      <c r="N73" s="13">
        <v>1</v>
      </c>
      <c r="O73" s="13">
        <v>1</v>
      </c>
      <c r="P73" s="13">
        <v>1</v>
      </c>
      <c r="Q73" s="13">
        <v>4</v>
      </c>
      <c r="R73" s="13">
        <v>5</v>
      </c>
      <c r="S73" s="13">
        <v>2</v>
      </c>
      <c r="T73" s="36" t="s">
        <v>62</v>
      </c>
      <c r="U73" s="15" t="s">
        <v>61</v>
      </c>
      <c r="V73" s="36">
        <v>73</v>
      </c>
    </row>
    <row r="74" spans="1:22" ht="12.75">
      <c r="A74" s="3"/>
      <c r="B74" s="3"/>
      <c r="C74" s="27"/>
      <c r="D74" s="45">
        <v>0</v>
      </c>
      <c r="E74" s="50">
        <f t="shared" si="5"/>
        <v>31.686390532544376</v>
      </c>
      <c r="F74" s="50">
        <f t="shared" si="4"/>
        <v>31.923076923076923</v>
      </c>
      <c r="G74" s="13">
        <v>35</v>
      </c>
      <c r="H74" s="13">
        <v>25</v>
      </c>
      <c r="I74" s="13">
        <v>25</v>
      </c>
      <c r="J74" s="13">
        <v>25</v>
      </c>
      <c r="K74" s="13">
        <v>25</v>
      </c>
      <c r="L74" s="13">
        <v>25</v>
      </c>
      <c r="M74" s="13">
        <v>40</v>
      </c>
      <c r="N74" s="13">
        <v>40</v>
      </c>
      <c r="O74" s="13">
        <v>30</v>
      </c>
      <c r="P74" s="13">
        <v>40</v>
      </c>
      <c r="Q74" s="13">
        <v>40</v>
      </c>
      <c r="R74" s="13">
        <v>30</v>
      </c>
      <c r="S74" s="13">
        <v>35</v>
      </c>
      <c r="T74" s="36" t="s">
        <v>36</v>
      </c>
      <c r="U74" s="15" t="s">
        <v>63</v>
      </c>
      <c r="V74" s="36">
        <v>74</v>
      </c>
    </row>
    <row r="75" spans="1:22" ht="12.75">
      <c r="A75" s="3"/>
      <c r="B75" s="3"/>
      <c r="C75" s="27"/>
      <c r="D75" s="45">
        <v>0</v>
      </c>
      <c r="E75" s="50">
        <f t="shared" si="5"/>
        <v>2.585798816568047</v>
      </c>
      <c r="F75" s="50">
        <f t="shared" si="4"/>
        <v>2.6153846153846154</v>
      </c>
      <c r="G75" s="13">
        <v>5</v>
      </c>
      <c r="H75" s="13">
        <v>2</v>
      </c>
      <c r="I75" s="13">
        <v>2</v>
      </c>
      <c r="J75" s="13">
        <v>2</v>
      </c>
      <c r="K75" s="13">
        <v>3</v>
      </c>
      <c r="L75" s="13">
        <v>4</v>
      </c>
      <c r="M75" s="13">
        <v>1</v>
      </c>
      <c r="N75" s="13">
        <v>2</v>
      </c>
      <c r="O75" s="13">
        <v>3</v>
      </c>
      <c r="P75" s="13">
        <v>2</v>
      </c>
      <c r="Q75" s="13">
        <v>2</v>
      </c>
      <c r="R75" s="13">
        <v>3</v>
      </c>
      <c r="S75" s="13">
        <v>3</v>
      </c>
      <c r="T75" s="36" t="s">
        <v>41</v>
      </c>
      <c r="U75" s="15" t="s">
        <v>64</v>
      </c>
      <c r="V75" s="36">
        <v>75</v>
      </c>
    </row>
    <row r="76" spans="1:22" ht="12.75">
      <c r="A76" s="3"/>
      <c r="B76" s="3"/>
      <c r="C76" s="27"/>
      <c r="D76" s="45">
        <v>0</v>
      </c>
      <c r="E76" s="50">
        <f t="shared" si="5"/>
        <v>3.1715976331360944</v>
      </c>
      <c r="F76" s="50">
        <f t="shared" si="4"/>
        <v>3.230769230769231</v>
      </c>
      <c r="G76" s="13">
        <v>5</v>
      </c>
      <c r="H76" s="13">
        <v>5</v>
      </c>
      <c r="I76" s="13">
        <v>5</v>
      </c>
      <c r="J76" s="13">
        <v>1</v>
      </c>
      <c r="K76" s="13">
        <v>5</v>
      </c>
      <c r="L76" s="13">
        <v>2</v>
      </c>
      <c r="M76" s="13">
        <v>2</v>
      </c>
      <c r="N76" s="13">
        <v>2</v>
      </c>
      <c r="O76" s="13">
        <v>1</v>
      </c>
      <c r="P76" s="13">
        <v>3</v>
      </c>
      <c r="Q76" s="13">
        <v>3</v>
      </c>
      <c r="R76" s="13">
        <v>4</v>
      </c>
      <c r="S76" s="13">
        <v>4</v>
      </c>
      <c r="T76" s="36" t="s">
        <v>49</v>
      </c>
      <c r="U76" s="15" t="s">
        <v>65</v>
      </c>
      <c r="V76" s="36">
        <v>76</v>
      </c>
    </row>
    <row r="77" spans="1:22" ht="13.5" customHeight="1">
      <c r="A77" s="3"/>
      <c r="B77" s="3"/>
      <c r="C77" s="27"/>
      <c r="D77" s="45">
        <v>0</v>
      </c>
      <c r="E77" s="50">
        <f t="shared" si="5"/>
        <v>1.4201183431952662</v>
      </c>
      <c r="F77" s="50">
        <f t="shared" si="4"/>
        <v>1.4615384615384615</v>
      </c>
      <c r="G77" s="16">
        <v>3</v>
      </c>
      <c r="H77" s="16">
        <v>1</v>
      </c>
      <c r="I77" s="16">
        <v>2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2</v>
      </c>
      <c r="Q77" s="16">
        <v>2</v>
      </c>
      <c r="R77" s="16">
        <v>1</v>
      </c>
      <c r="S77" s="13">
        <v>2</v>
      </c>
      <c r="T77" s="44" t="s">
        <v>41</v>
      </c>
      <c r="U77" s="18" t="s">
        <v>118</v>
      </c>
      <c r="V77" s="36">
        <v>77</v>
      </c>
    </row>
    <row r="78" spans="1:22" ht="12.75">
      <c r="A78" s="3"/>
      <c r="B78" s="3"/>
      <c r="C78" s="27"/>
      <c r="D78" s="45">
        <v>100</v>
      </c>
      <c r="E78" s="50">
        <f t="shared" si="5"/>
        <v>1.42603550295858</v>
      </c>
      <c r="F78" s="50">
        <f t="shared" si="4"/>
        <v>1.5384615384615385</v>
      </c>
      <c r="G78" s="13">
        <v>2</v>
      </c>
      <c r="H78" s="13">
        <v>1</v>
      </c>
      <c r="I78" s="13">
        <v>2</v>
      </c>
      <c r="J78" s="13">
        <v>1</v>
      </c>
      <c r="K78" s="13">
        <v>1</v>
      </c>
      <c r="L78" s="13">
        <v>1</v>
      </c>
      <c r="M78" s="13">
        <v>1</v>
      </c>
      <c r="N78" s="13">
        <v>1</v>
      </c>
      <c r="O78" s="13">
        <v>1</v>
      </c>
      <c r="P78" s="13">
        <v>1</v>
      </c>
      <c r="Q78" s="13">
        <v>4</v>
      </c>
      <c r="R78" s="13">
        <v>1</v>
      </c>
      <c r="S78" s="13">
        <v>3</v>
      </c>
      <c r="T78" s="36" t="s">
        <v>41</v>
      </c>
      <c r="U78" s="15" t="s">
        <v>66</v>
      </c>
      <c r="V78" s="36">
        <v>78</v>
      </c>
    </row>
    <row r="79" spans="1:22" ht="12.75">
      <c r="A79" s="3"/>
      <c r="B79" s="3"/>
      <c r="C79" s="27"/>
      <c r="D79" s="45">
        <v>9</v>
      </c>
      <c r="E79" s="50">
        <f>(F79+G79+H79+I79+J79+K79+L79+M79+O79+P79+Q79+R79)/12</f>
        <v>43.958333333333336</v>
      </c>
      <c r="F79" s="50">
        <f>(G79+H79+I79+J79+K79+L79+M79+N79+P79+Q79+R79+S79)/12</f>
        <v>47.5</v>
      </c>
      <c r="G79" s="13">
        <v>50</v>
      </c>
      <c r="H79" s="13">
        <v>50</v>
      </c>
      <c r="I79" s="13">
        <v>50</v>
      </c>
      <c r="J79" s="13">
        <v>40</v>
      </c>
      <c r="K79" s="13">
        <v>50</v>
      </c>
      <c r="L79" s="13">
        <v>50</v>
      </c>
      <c r="M79" s="13">
        <v>50</v>
      </c>
      <c r="N79" s="13">
        <v>40</v>
      </c>
      <c r="O79" s="13">
        <v>0</v>
      </c>
      <c r="P79" s="13">
        <v>40</v>
      </c>
      <c r="Q79" s="13">
        <v>50</v>
      </c>
      <c r="R79" s="13">
        <v>50</v>
      </c>
      <c r="S79" s="13">
        <v>50</v>
      </c>
      <c r="T79" s="36" t="s">
        <v>36</v>
      </c>
      <c r="U79" s="15" t="s">
        <v>67</v>
      </c>
      <c r="V79" s="36">
        <v>79</v>
      </c>
    </row>
    <row r="80" spans="1:22" ht="12.75">
      <c r="A80" s="3"/>
      <c r="B80" s="3"/>
      <c r="C80" s="27"/>
      <c r="D80" s="45">
        <v>0</v>
      </c>
      <c r="E80" s="50">
        <f aca="true" t="shared" si="6" ref="E80:F82">(F80+G80+H80+I80+J80+K80+L80+M80+N80+O80+P80+Q80+R80)/13</f>
        <v>4.745562130177515</v>
      </c>
      <c r="F80" s="50">
        <f t="shared" si="6"/>
        <v>4.6923076923076925</v>
      </c>
      <c r="G80" s="13">
        <v>7</v>
      </c>
      <c r="H80" s="13">
        <v>6</v>
      </c>
      <c r="I80" s="13">
        <v>5</v>
      </c>
      <c r="J80" s="13">
        <v>6</v>
      </c>
      <c r="K80" s="13">
        <v>3</v>
      </c>
      <c r="L80" s="13">
        <v>3</v>
      </c>
      <c r="M80" s="13">
        <v>5</v>
      </c>
      <c r="N80" s="13">
        <v>4</v>
      </c>
      <c r="O80" s="13">
        <v>5</v>
      </c>
      <c r="P80" s="13">
        <v>4</v>
      </c>
      <c r="Q80" s="13">
        <v>4</v>
      </c>
      <c r="R80" s="13">
        <v>5</v>
      </c>
      <c r="S80" s="13">
        <v>4</v>
      </c>
      <c r="T80" s="36" t="s">
        <v>36</v>
      </c>
      <c r="U80" s="15" t="s">
        <v>68</v>
      </c>
      <c r="V80" s="36">
        <v>80</v>
      </c>
    </row>
    <row r="81" spans="1:22" ht="12.75">
      <c r="A81" s="3"/>
      <c r="B81" s="3"/>
      <c r="C81" s="27"/>
      <c r="D81" s="45">
        <v>0</v>
      </c>
      <c r="E81" s="50">
        <f t="shared" si="6"/>
        <v>4.497041420118343</v>
      </c>
      <c r="F81" s="50">
        <f t="shared" si="6"/>
        <v>4.461538461538462</v>
      </c>
      <c r="G81" s="13">
        <v>5</v>
      </c>
      <c r="H81" s="13">
        <v>5</v>
      </c>
      <c r="I81" s="13">
        <v>7</v>
      </c>
      <c r="J81" s="13">
        <v>4</v>
      </c>
      <c r="K81" s="13">
        <v>3</v>
      </c>
      <c r="L81" s="13">
        <v>3</v>
      </c>
      <c r="M81" s="13">
        <v>5</v>
      </c>
      <c r="N81" s="13">
        <v>5</v>
      </c>
      <c r="O81" s="13">
        <v>5</v>
      </c>
      <c r="P81" s="13">
        <v>5</v>
      </c>
      <c r="Q81" s="13">
        <v>4</v>
      </c>
      <c r="R81" s="13">
        <v>3</v>
      </c>
      <c r="S81" s="13">
        <v>4</v>
      </c>
      <c r="T81" s="36" t="s">
        <v>36</v>
      </c>
      <c r="U81" s="15" t="s">
        <v>69</v>
      </c>
      <c r="V81" s="36">
        <v>81</v>
      </c>
    </row>
    <row r="82" spans="1:22" ht="12.75">
      <c r="A82" s="3"/>
      <c r="B82" s="3"/>
      <c r="C82" s="27"/>
      <c r="D82" s="45">
        <v>-2</v>
      </c>
      <c r="E82" s="50">
        <f t="shared" si="6"/>
        <v>374.5562130177515</v>
      </c>
      <c r="F82" s="50">
        <f t="shared" si="6"/>
        <v>369.2307692307692</v>
      </c>
      <c r="G82" s="13">
        <v>400</v>
      </c>
      <c r="H82" s="13">
        <v>400</v>
      </c>
      <c r="I82" s="13">
        <v>400</v>
      </c>
      <c r="J82" s="13">
        <v>300</v>
      </c>
      <c r="K82" s="13">
        <v>500</v>
      </c>
      <c r="L82" s="13">
        <v>500</v>
      </c>
      <c r="M82" s="13">
        <v>250</v>
      </c>
      <c r="N82" s="13">
        <v>200</v>
      </c>
      <c r="O82" s="13">
        <v>300</v>
      </c>
      <c r="P82" s="13">
        <v>300</v>
      </c>
      <c r="Q82" s="13">
        <v>450</v>
      </c>
      <c r="R82" s="13">
        <v>500</v>
      </c>
      <c r="S82" s="13">
        <v>300</v>
      </c>
      <c r="T82" s="36" t="s">
        <v>36</v>
      </c>
      <c r="U82" s="15" t="s">
        <v>70</v>
      </c>
      <c r="V82" s="36">
        <v>82</v>
      </c>
    </row>
    <row r="83" spans="1:22" ht="12.75">
      <c r="A83" s="3"/>
      <c r="B83" s="3"/>
      <c r="C83" s="27"/>
      <c r="D83" s="45">
        <v>0</v>
      </c>
      <c r="E83" s="50">
        <f>(F83+G83+H83+I83+J83+K83+L83+M83+N83+O83+P83+Q83+R83)/13</f>
        <v>137.57396449704143</v>
      </c>
      <c r="F83" s="50">
        <f>(G83+H83+I83+J83+K83+L83+M83+N83+P83+Q83+R83+S83)/13</f>
        <v>138.46153846153845</v>
      </c>
      <c r="G83" s="13">
        <v>150</v>
      </c>
      <c r="H83" s="13">
        <v>140</v>
      </c>
      <c r="I83" s="13">
        <v>140</v>
      </c>
      <c r="J83" s="13">
        <v>150</v>
      </c>
      <c r="K83" s="13">
        <v>150</v>
      </c>
      <c r="L83" s="13">
        <v>100</v>
      </c>
      <c r="M83" s="13">
        <v>180</v>
      </c>
      <c r="N83" s="13">
        <v>150</v>
      </c>
      <c r="O83" s="13">
        <v>0</v>
      </c>
      <c r="P83" s="13">
        <v>140</v>
      </c>
      <c r="Q83" s="13">
        <v>150</v>
      </c>
      <c r="R83" s="13">
        <v>200</v>
      </c>
      <c r="S83" s="13">
        <v>150</v>
      </c>
      <c r="T83" s="36" t="s">
        <v>36</v>
      </c>
      <c r="U83" s="15" t="s">
        <v>71</v>
      </c>
      <c r="V83" s="36">
        <v>83</v>
      </c>
    </row>
    <row r="84" spans="1:22" ht="12.75">
      <c r="A84" s="3"/>
      <c r="B84" s="3"/>
      <c r="C84" s="27"/>
      <c r="D84" s="45">
        <v>0</v>
      </c>
      <c r="E84" s="50">
        <f>(F84+G84+H84+I84+J84+K84+L84+M84+N84+O84+P84+Q84+R84)/13</f>
        <v>5.739644970414201</v>
      </c>
      <c r="F84" s="50">
        <f>(G84+H84+I84+J84+K84+L84+M84+N84+O84+P84+Q84+R84+S84)/13</f>
        <v>5.615384615384615</v>
      </c>
      <c r="G84" s="13">
        <v>12</v>
      </c>
      <c r="H84" s="13">
        <v>8</v>
      </c>
      <c r="I84" s="13">
        <v>8</v>
      </c>
      <c r="J84" s="13">
        <v>5</v>
      </c>
      <c r="K84" s="13">
        <v>3</v>
      </c>
      <c r="L84" s="13">
        <v>4</v>
      </c>
      <c r="M84" s="13">
        <v>5</v>
      </c>
      <c r="N84" s="13">
        <v>4</v>
      </c>
      <c r="O84" s="13">
        <v>5</v>
      </c>
      <c r="P84" s="13">
        <v>5</v>
      </c>
      <c r="Q84" s="13">
        <v>5</v>
      </c>
      <c r="R84" s="13">
        <v>5</v>
      </c>
      <c r="S84" s="13">
        <v>4</v>
      </c>
      <c r="T84" s="36" t="s">
        <v>36</v>
      </c>
      <c r="U84" s="15" t="s">
        <v>72</v>
      </c>
      <c r="V84" s="36">
        <v>84</v>
      </c>
    </row>
    <row r="85" spans="1:22" ht="13.5" customHeight="1">
      <c r="A85" s="3"/>
      <c r="B85" s="3"/>
      <c r="C85" s="27"/>
      <c r="D85" s="45">
        <v>0</v>
      </c>
      <c r="E85" s="50">
        <f>(F85+G85+H85+I85+J85+K85+L85+M85+N85+O85+P85+Q85+R85)/13</f>
        <v>3.337278106508876</v>
      </c>
      <c r="F85" s="50">
        <f>(G85+H85+I85+J85+K85+L85+M85+N85+O85+P85+Q85+R85+S85)/13</f>
        <v>3.3846153846153846</v>
      </c>
      <c r="G85" s="13">
        <v>6</v>
      </c>
      <c r="H85" s="13">
        <v>3</v>
      </c>
      <c r="I85" s="13">
        <v>3</v>
      </c>
      <c r="J85" s="13">
        <v>3</v>
      </c>
      <c r="K85" s="13">
        <v>2</v>
      </c>
      <c r="L85" s="13">
        <v>4</v>
      </c>
      <c r="M85" s="13">
        <v>3</v>
      </c>
      <c r="N85" s="13">
        <v>2</v>
      </c>
      <c r="O85" s="13">
        <v>2</v>
      </c>
      <c r="P85" s="13">
        <v>6</v>
      </c>
      <c r="Q85" s="13">
        <v>4</v>
      </c>
      <c r="R85" s="13">
        <v>2</v>
      </c>
      <c r="S85" s="13">
        <v>4</v>
      </c>
      <c r="T85" s="36" t="s">
        <v>41</v>
      </c>
      <c r="U85" s="18" t="s">
        <v>73</v>
      </c>
      <c r="V85" s="36">
        <v>86</v>
      </c>
    </row>
    <row r="86" spans="1:22" ht="12.75">
      <c r="A86" s="3"/>
      <c r="B86" s="3"/>
      <c r="C86" s="27"/>
      <c r="D86" s="45">
        <v>14</v>
      </c>
      <c r="E86" s="50">
        <v>7</v>
      </c>
      <c r="F86" s="50">
        <f>(S86+R86+Q86+L86+K86)/5</f>
        <v>8.4</v>
      </c>
      <c r="G86" s="13">
        <v>0</v>
      </c>
      <c r="H86" s="13">
        <v>0</v>
      </c>
      <c r="I86" s="13">
        <v>0</v>
      </c>
      <c r="J86" s="13">
        <v>0</v>
      </c>
      <c r="K86" s="13">
        <v>8</v>
      </c>
      <c r="L86" s="13">
        <v>8</v>
      </c>
      <c r="M86" s="13">
        <v>0</v>
      </c>
      <c r="N86" s="13">
        <v>0</v>
      </c>
      <c r="O86" s="13">
        <v>0</v>
      </c>
      <c r="P86" s="13">
        <v>0</v>
      </c>
      <c r="Q86" s="13">
        <v>10</v>
      </c>
      <c r="R86" s="13">
        <v>8</v>
      </c>
      <c r="S86" s="13">
        <v>8</v>
      </c>
      <c r="T86" s="36" t="s">
        <v>41</v>
      </c>
      <c r="U86" s="15" t="s">
        <v>74</v>
      </c>
      <c r="V86" s="36">
        <v>87</v>
      </c>
    </row>
    <row r="87" spans="1:22" ht="12.75">
      <c r="A87" s="3"/>
      <c r="B87" s="3"/>
      <c r="C87" s="27"/>
      <c r="D87" s="45">
        <f>F87/E87*100-100</f>
        <v>8.333333333333329</v>
      </c>
      <c r="E87" s="50">
        <v>12</v>
      </c>
      <c r="F87" s="50">
        <f>(K87+M87+P87+Q87+R87+S87)/6</f>
        <v>13</v>
      </c>
      <c r="G87" s="13">
        <v>0</v>
      </c>
      <c r="H87" s="13">
        <v>0</v>
      </c>
      <c r="I87" s="13">
        <v>0</v>
      </c>
      <c r="J87" s="13">
        <v>0</v>
      </c>
      <c r="K87" s="13">
        <v>12</v>
      </c>
      <c r="L87" s="13">
        <v>0</v>
      </c>
      <c r="M87" s="13">
        <v>12</v>
      </c>
      <c r="N87" s="13">
        <v>0</v>
      </c>
      <c r="O87" s="13">
        <v>0</v>
      </c>
      <c r="P87" s="13">
        <v>13</v>
      </c>
      <c r="Q87" s="13">
        <v>15</v>
      </c>
      <c r="R87" s="13">
        <v>13</v>
      </c>
      <c r="S87" s="13">
        <v>13</v>
      </c>
      <c r="T87" s="36" t="s">
        <v>41</v>
      </c>
      <c r="U87" s="15" t="s">
        <v>75</v>
      </c>
      <c r="V87" s="36">
        <v>88</v>
      </c>
    </row>
    <row r="88" spans="1:22" ht="12.75">
      <c r="A88" s="3"/>
      <c r="B88" s="3"/>
      <c r="C88" s="27"/>
      <c r="D88" s="45">
        <v>0</v>
      </c>
      <c r="E88" s="50">
        <f aca="true" t="shared" si="7" ref="E88:F90">(F88+G88+H88+I88+J88+K88+L88+M88+N88+O88+P88+Q88+R88)/13</f>
        <v>5.497041420118342</v>
      </c>
      <c r="F88" s="50">
        <f t="shared" si="7"/>
        <v>5.461538461538462</v>
      </c>
      <c r="G88" s="13">
        <v>8</v>
      </c>
      <c r="H88" s="13">
        <v>5</v>
      </c>
      <c r="I88" s="13">
        <v>3</v>
      </c>
      <c r="J88" s="13">
        <v>5</v>
      </c>
      <c r="K88" s="13">
        <v>6</v>
      </c>
      <c r="L88" s="13">
        <v>4</v>
      </c>
      <c r="M88" s="13">
        <v>7</v>
      </c>
      <c r="N88" s="13">
        <v>2</v>
      </c>
      <c r="O88" s="13">
        <v>6</v>
      </c>
      <c r="P88" s="13">
        <v>6</v>
      </c>
      <c r="Q88" s="13">
        <v>8</v>
      </c>
      <c r="R88" s="13">
        <v>6</v>
      </c>
      <c r="S88" s="13">
        <v>5</v>
      </c>
      <c r="T88" s="36" t="s">
        <v>41</v>
      </c>
      <c r="U88" s="15" t="s">
        <v>76</v>
      </c>
      <c r="V88" s="36">
        <v>89</v>
      </c>
    </row>
    <row r="89" spans="1:22" ht="12.75">
      <c r="A89" s="3"/>
      <c r="B89" s="3"/>
      <c r="C89" s="27"/>
      <c r="D89" s="45">
        <v>0</v>
      </c>
      <c r="E89" s="50">
        <f t="shared" si="7"/>
        <v>4.668639053254438</v>
      </c>
      <c r="F89" s="50">
        <f t="shared" si="7"/>
        <v>4.6923076923076925</v>
      </c>
      <c r="G89" s="13">
        <v>6</v>
      </c>
      <c r="H89" s="13">
        <v>4</v>
      </c>
      <c r="I89" s="13">
        <v>4</v>
      </c>
      <c r="J89" s="17">
        <v>5</v>
      </c>
      <c r="K89" s="13">
        <v>4</v>
      </c>
      <c r="L89" s="13">
        <v>5</v>
      </c>
      <c r="M89" s="13">
        <v>4</v>
      </c>
      <c r="N89" s="13">
        <v>4</v>
      </c>
      <c r="O89" s="13">
        <v>4</v>
      </c>
      <c r="P89" s="13">
        <v>6</v>
      </c>
      <c r="Q89" s="13">
        <v>6</v>
      </c>
      <c r="R89" s="13">
        <v>4</v>
      </c>
      <c r="S89" s="13">
        <v>5</v>
      </c>
      <c r="T89" s="36" t="s">
        <v>36</v>
      </c>
      <c r="U89" s="15" t="s">
        <v>77</v>
      </c>
      <c r="V89" s="36">
        <v>90</v>
      </c>
    </row>
    <row r="90" spans="1:22" ht="12.75">
      <c r="A90" s="3"/>
      <c r="B90" s="3"/>
      <c r="C90" s="27"/>
      <c r="D90" s="45">
        <f>F90/E90*100-100</f>
        <v>0.3735990037360182</v>
      </c>
      <c r="E90" s="50">
        <f t="shared" si="7"/>
        <v>47.51479289940828</v>
      </c>
      <c r="F90" s="50">
        <f t="shared" si="7"/>
        <v>47.69230769230769</v>
      </c>
      <c r="G90" s="13">
        <v>50</v>
      </c>
      <c r="H90" s="13">
        <v>50</v>
      </c>
      <c r="I90" s="13">
        <v>50</v>
      </c>
      <c r="J90" s="13">
        <v>45</v>
      </c>
      <c r="K90" s="13">
        <v>55</v>
      </c>
      <c r="L90" s="13">
        <v>45</v>
      </c>
      <c r="M90" s="13">
        <v>45</v>
      </c>
      <c r="N90" s="13">
        <v>55</v>
      </c>
      <c r="O90" s="13">
        <v>45</v>
      </c>
      <c r="P90" s="13">
        <v>45</v>
      </c>
      <c r="Q90" s="13">
        <v>45</v>
      </c>
      <c r="R90" s="13">
        <v>40</v>
      </c>
      <c r="S90" s="13">
        <v>50</v>
      </c>
      <c r="T90" s="36" t="s">
        <v>36</v>
      </c>
      <c r="U90" s="15" t="s">
        <v>78</v>
      </c>
      <c r="V90" s="36">
        <v>91</v>
      </c>
    </row>
    <row r="91" spans="1:22" ht="12.75">
      <c r="A91" s="3"/>
      <c r="B91" s="3"/>
      <c r="C91" s="27"/>
      <c r="D91" s="45">
        <f>F91/E91*100-100</f>
        <v>-2.574257425742573</v>
      </c>
      <c r="E91" s="50">
        <f>(F91+G91+H91+I91+J91+K91+L91+M91+O91+P91+Q91+R91)/12</f>
        <v>157.8125</v>
      </c>
      <c r="F91" s="50">
        <f>(G91+H91+I91+J91+K91+L91+M91+N91+P91+Q91+R91+S91)/12</f>
        <v>153.75</v>
      </c>
      <c r="G91" s="13">
        <v>160</v>
      </c>
      <c r="H91" s="13">
        <v>160</v>
      </c>
      <c r="I91" s="13">
        <v>150</v>
      </c>
      <c r="J91" s="13">
        <v>150</v>
      </c>
      <c r="K91" s="13">
        <v>120</v>
      </c>
      <c r="L91" s="13">
        <v>170</v>
      </c>
      <c r="M91" s="13">
        <v>170</v>
      </c>
      <c r="N91" s="13">
        <v>125</v>
      </c>
      <c r="O91" s="13">
        <v>170</v>
      </c>
      <c r="P91" s="13">
        <v>150</v>
      </c>
      <c r="Q91" s="13">
        <v>170</v>
      </c>
      <c r="R91" s="13">
        <v>170</v>
      </c>
      <c r="S91" s="13">
        <v>150</v>
      </c>
      <c r="T91" s="36" t="s">
        <v>36</v>
      </c>
      <c r="U91" s="15" t="s">
        <v>79</v>
      </c>
      <c r="V91" s="36">
        <v>92</v>
      </c>
    </row>
    <row r="92" spans="1:22" ht="12.75">
      <c r="A92" s="3"/>
      <c r="B92" s="3"/>
      <c r="C92" s="27"/>
      <c r="D92" s="45">
        <v>0</v>
      </c>
      <c r="E92" s="50">
        <f>(F92+G92+H92+I92+J92+K92+L92+M92+N92+O92+P92+Q92+R92)/13</f>
        <v>31.213017751479292</v>
      </c>
      <c r="F92" s="50">
        <f>(G92+H92+I92+J92+K92+L92+M92+N92+O92+P92+Q92+R92+S92)/13</f>
        <v>30.76923076923077</v>
      </c>
      <c r="G92" s="13">
        <v>45</v>
      </c>
      <c r="H92" s="13">
        <v>45</v>
      </c>
      <c r="I92" s="13">
        <v>45</v>
      </c>
      <c r="J92" s="13">
        <v>25</v>
      </c>
      <c r="K92" s="13">
        <v>20</v>
      </c>
      <c r="L92" s="13">
        <v>20</v>
      </c>
      <c r="M92" s="13">
        <v>25</v>
      </c>
      <c r="N92" s="13">
        <v>25</v>
      </c>
      <c r="O92" s="13">
        <v>35</v>
      </c>
      <c r="P92" s="13">
        <v>30</v>
      </c>
      <c r="Q92" s="13">
        <v>35</v>
      </c>
      <c r="R92" s="13">
        <v>25</v>
      </c>
      <c r="S92" s="13">
        <v>25</v>
      </c>
      <c r="T92" s="36" t="s">
        <v>36</v>
      </c>
      <c r="U92" s="15" t="s">
        <v>80</v>
      </c>
      <c r="V92" s="36">
        <v>93</v>
      </c>
    </row>
    <row r="93" spans="1:22" ht="12.75">
      <c r="A93" s="3"/>
      <c r="B93" s="3"/>
      <c r="C93" s="27"/>
      <c r="D93" s="45">
        <v>7</v>
      </c>
      <c r="E93" s="50">
        <f>(G93+I93+J93+K93+L93+M93+O93+P93+Q93+R93)/10</f>
        <v>14.9</v>
      </c>
      <c r="F93" s="50">
        <f>(G93+H93+I93+J93+K93+L93+M93+P93+Q93+R93+S93)/11</f>
        <v>16.272727272727273</v>
      </c>
      <c r="G93" s="13">
        <v>15</v>
      </c>
      <c r="H93" s="13">
        <v>15</v>
      </c>
      <c r="I93" s="13">
        <v>15</v>
      </c>
      <c r="J93" s="13">
        <v>12</v>
      </c>
      <c r="K93" s="13">
        <v>12</v>
      </c>
      <c r="L93" s="13">
        <v>20</v>
      </c>
      <c r="M93" s="13">
        <v>20</v>
      </c>
      <c r="N93" s="13">
        <v>0</v>
      </c>
      <c r="O93" s="13">
        <v>0</v>
      </c>
      <c r="P93" s="13">
        <v>15</v>
      </c>
      <c r="Q93" s="13">
        <v>20</v>
      </c>
      <c r="R93" s="13">
        <v>20</v>
      </c>
      <c r="S93" s="13">
        <v>15</v>
      </c>
      <c r="T93" s="36" t="s">
        <v>36</v>
      </c>
      <c r="U93" s="15" t="s">
        <v>81</v>
      </c>
      <c r="V93" s="36">
        <v>94</v>
      </c>
    </row>
    <row r="94" spans="6:22" ht="28.5" customHeight="1">
      <c r="F94" s="21"/>
      <c r="G94" s="21"/>
      <c r="H94" s="21"/>
      <c r="I94" s="21"/>
      <c r="J94" s="21"/>
      <c r="K94" s="21"/>
      <c r="L94" s="21">
        <v>4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15.75">
      <c r="A95" s="5"/>
      <c r="B95" s="5"/>
      <c r="D95" s="55" t="s">
        <v>120</v>
      </c>
      <c r="E95" s="55"/>
      <c r="F95" s="55"/>
      <c r="G95" s="56" t="s">
        <v>136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ht="24">
      <c r="A96" s="10"/>
      <c r="B96" s="28"/>
      <c r="C96" s="30"/>
      <c r="D96" s="51" t="s">
        <v>129</v>
      </c>
      <c r="E96" s="52" t="s">
        <v>139</v>
      </c>
      <c r="F96" s="54" t="s">
        <v>137</v>
      </c>
      <c r="G96" s="40" t="s">
        <v>93</v>
      </c>
      <c r="H96" s="40" t="s">
        <v>94</v>
      </c>
      <c r="I96" s="40" t="s">
        <v>95</v>
      </c>
      <c r="J96" s="40" t="s">
        <v>96</v>
      </c>
      <c r="K96" s="40" t="s">
        <v>97</v>
      </c>
      <c r="L96" s="40" t="s">
        <v>128</v>
      </c>
      <c r="M96" s="40" t="s">
        <v>98</v>
      </c>
      <c r="N96" s="40" t="s">
        <v>99</v>
      </c>
      <c r="O96" s="40" t="s">
        <v>100</v>
      </c>
      <c r="P96" s="40" t="s">
        <v>101</v>
      </c>
      <c r="Q96" s="40" t="s">
        <v>102</v>
      </c>
      <c r="R96" s="40" t="s">
        <v>103</v>
      </c>
      <c r="S96" s="40" t="s">
        <v>104</v>
      </c>
      <c r="T96" s="40" t="s">
        <v>105</v>
      </c>
      <c r="U96" s="41" t="s">
        <v>106</v>
      </c>
      <c r="V96" s="42" t="s">
        <v>0</v>
      </c>
    </row>
    <row r="97" spans="1:22" ht="12.75">
      <c r="A97" s="11"/>
      <c r="B97" s="29"/>
      <c r="C97" s="30"/>
      <c r="D97" s="37">
        <v>0</v>
      </c>
      <c r="E97" s="50">
        <f aca="true" t="shared" si="8" ref="E97:F101">(F97+G97+H97+I97+J97+K97+L97+M97+N97+O97+P97+Q97+R97)/13</f>
        <v>13.50887573964497</v>
      </c>
      <c r="F97" s="50">
        <f t="shared" si="8"/>
        <v>13.615384615384615</v>
      </c>
      <c r="G97" s="13">
        <v>15</v>
      </c>
      <c r="H97" s="13">
        <v>15</v>
      </c>
      <c r="I97" s="13">
        <v>15</v>
      </c>
      <c r="J97" s="13">
        <v>10</v>
      </c>
      <c r="K97" s="13">
        <v>10</v>
      </c>
      <c r="L97" s="13">
        <v>15</v>
      </c>
      <c r="M97" s="13">
        <v>15</v>
      </c>
      <c r="N97" s="13">
        <v>15</v>
      </c>
      <c r="O97" s="13">
        <v>10</v>
      </c>
      <c r="P97" s="13">
        <v>12</v>
      </c>
      <c r="Q97" s="13">
        <v>15</v>
      </c>
      <c r="R97" s="13">
        <v>15</v>
      </c>
      <c r="S97" s="13">
        <v>15</v>
      </c>
      <c r="T97" s="36" t="s">
        <v>36</v>
      </c>
      <c r="U97" s="15" t="s">
        <v>82</v>
      </c>
      <c r="V97" s="36">
        <v>95</v>
      </c>
    </row>
    <row r="98" spans="1:22" ht="12.75">
      <c r="A98" s="11"/>
      <c r="B98" s="29"/>
      <c r="C98" s="30"/>
      <c r="D98" s="37">
        <f aca="true" t="shared" si="9" ref="D98:D103">F98/E98*100-100</f>
        <v>-1.6757246376811707</v>
      </c>
      <c r="E98" s="50">
        <f t="shared" si="8"/>
        <v>130.6508875739645</v>
      </c>
      <c r="F98" s="50">
        <f t="shared" si="8"/>
        <v>128.46153846153845</v>
      </c>
      <c r="G98" s="13">
        <v>150</v>
      </c>
      <c r="H98" s="13">
        <v>125</v>
      </c>
      <c r="I98" s="13">
        <v>125</v>
      </c>
      <c r="J98" s="13">
        <v>125</v>
      </c>
      <c r="K98" s="13">
        <v>110</v>
      </c>
      <c r="L98" s="13">
        <v>150</v>
      </c>
      <c r="M98" s="13">
        <v>140</v>
      </c>
      <c r="N98" s="13">
        <v>115</v>
      </c>
      <c r="O98" s="13">
        <v>120</v>
      </c>
      <c r="P98" s="13">
        <v>150</v>
      </c>
      <c r="Q98" s="13">
        <v>150</v>
      </c>
      <c r="R98" s="13">
        <v>110</v>
      </c>
      <c r="S98" s="13">
        <v>100</v>
      </c>
      <c r="T98" s="36" t="s">
        <v>12</v>
      </c>
      <c r="U98" s="15" t="s">
        <v>83</v>
      </c>
      <c r="V98" s="36">
        <v>96</v>
      </c>
    </row>
    <row r="99" spans="1:22" ht="12.75">
      <c r="A99" s="11"/>
      <c r="B99" s="29"/>
      <c r="C99" s="30"/>
      <c r="D99" s="37">
        <v>2</v>
      </c>
      <c r="E99" s="50">
        <f t="shared" si="8"/>
        <v>65.44378698224851</v>
      </c>
      <c r="F99" s="50">
        <f t="shared" si="8"/>
        <v>65.76923076923077</v>
      </c>
      <c r="G99" s="13">
        <v>75</v>
      </c>
      <c r="H99" s="13">
        <v>75</v>
      </c>
      <c r="I99" s="13">
        <v>75</v>
      </c>
      <c r="J99" s="13">
        <v>60</v>
      </c>
      <c r="K99" s="13">
        <v>50</v>
      </c>
      <c r="L99" s="13">
        <v>50</v>
      </c>
      <c r="M99" s="13">
        <v>75</v>
      </c>
      <c r="N99" s="13">
        <v>65</v>
      </c>
      <c r="O99" s="13">
        <v>75</v>
      </c>
      <c r="P99" s="13">
        <v>60</v>
      </c>
      <c r="Q99" s="13">
        <v>65</v>
      </c>
      <c r="R99" s="13">
        <v>60</v>
      </c>
      <c r="S99" s="13">
        <v>70</v>
      </c>
      <c r="T99" s="36" t="s">
        <v>36</v>
      </c>
      <c r="U99" s="15" t="s">
        <v>84</v>
      </c>
      <c r="V99" s="36">
        <v>97</v>
      </c>
    </row>
    <row r="100" spans="1:22" ht="12.75">
      <c r="A100" s="11"/>
      <c r="B100" s="29"/>
      <c r="C100" s="30"/>
      <c r="D100" s="37">
        <v>0</v>
      </c>
      <c r="E100" s="50">
        <f t="shared" si="8"/>
        <v>4.828402366863906</v>
      </c>
      <c r="F100" s="50">
        <f t="shared" si="8"/>
        <v>4.769230769230769</v>
      </c>
      <c r="G100" s="13">
        <v>5</v>
      </c>
      <c r="H100" s="13">
        <v>5</v>
      </c>
      <c r="I100" s="13">
        <v>4</v>
      </c>
      <c r="J100" s="13">
        <v>5</v>
      </c>
      <c r="K100" s="13">
        <v>4</v>
      </c>
      <c r="L100" s="13">
        <v>4</v>
      </c>
      <c r="M100" s="13">
        <v>5</v>
      </c>
      <c r="N100" s="13">
        <v>5</v>
      </c>
      <c r="O100" s="13">
        <v>5</v>
      </c>
      <c r="P100" s="13">
        <v>5</v>
      </c>
      <c r="Q100" s="13">
        <v>6</v>
      </c>
      <c r="R100" s="13">
        <v>5</v>
      </c>
      <c r="S100" s="13">
        <v>4</v>
      </c>
      <c r="T100" s="36" t="s">
        <v>36</v>
      </c>
      <c r="U100" s="15" t="s">
        <v>85</v>
      </c>
      <c r="V100" s="36">
        <v>98</v>
      </c>
    </row>
    <row r="101" spans="1:22" ht="12.75">
      <c r="A101" s="11"/>
      <c r="B101" s="29"/>
      <c r="C101" s="30"/>
      <c r="D101" s="37">
        <v>0</v>
      </c>
      <c r="E101" s="50">
        <f t="shared" si="8"/>
        <v>39.142011834319526</v>
      </c>
      <c r="F101" s="50">
        <f t="shared" si="8"/>
        <v>38.84615384615385</v>
      </c>
      <c r="G101" s="13">
        <v>45</v>
      </c>
      <c r="H101" s="13">
        <v>40</v>
      </c>
      <c r="I101" s="13">
        <v>40</v>
      </c>
      <c r="J101" s="13">
        <v>40</v>
      </c>
      <c r="K101" s="13">
        <v>40</v>
      </c>
      <c r="L101" s="13">
        <v>40</v>
      </c>
      <c r="M101" s="13">
        <v>45</v>
      </c>
      <c r="N101" s="13">
        <v>40</v>
      </c>
      <c r="O101" s="13">
        <v>40</v>
      </c>
      <c r="P101" s="13">
        <v>35</v>
      </c>
      <c r="Q101" s="13">
        <v>35</v>
      </c>
      <c r="R101" s="13">
        <v>30</v>
      </c>
      <c r="S101" s="13">
        <v>35</v>
      </c>
      <c r="T101" s="36" t="s">
        <v>36</v>
      </c>
      <c r="U101" s="15" t="s">
        <v>86</v>
      </c>
      <c r="V101" s="36">
        <v>99</v>
      </c>
    </row>
    <row r="102" spans="1:22" ht="12.75">
      <c r="A102" s="11"/>
      <c r="B102" s="29"/>
      <c r="C102" s="30"/>
      <c r="D102" s="37">
        <f t="shared" si="9"/>
        <v>-6.055646481178414</v>
      </c>
      <c r="E102" s="50">
        <f>(I102+J102+K102+O102+P102+Q102+R102)/7</f>
        <v>671.4285714285714</v>
      </c>
      <c r="F102" s="50">
        <f>(G102+H102+I102+K102+L102+M102+N102+O102+P102+Q102+R102+S102)/13</f>
        <v>630.7692307692307</v>
      </c>
      <c r="G102" s="13">
        <v>700</v>
      </c>
      <c r="H102" s="13">
        <v>700</v>
      </c>
      <c r="I102" s="13">
        <v>600</v>
      </c>
      <c r="J102" s="13">
        <v>600</v>
      </c>
      <c r="K102" s="13">
        <v>700</v>
      </c>
      <c r="L102" s="13">
        <v>600</v>
      </c>
      <c r="M102" s="13">
        <v>700</v>
      </c>
      <c r="N102" s="13">
        <v>700</v>
      </c>
      <c r="O102" s="13">
        <v>600</v>
      </c>
      <c r="P102" s="13">
        <v>750</v>
      </c>
      <c r="Q102" s="13">
        <v>700</v>
      </c>
      <c r="R102" s="13">
        <v>750</v>
      </c>
      <c r="S102" s="13">
        <v>700</v>
      </c>
      <c r="T102" s="36" t="s">
        <v>36</v>
      </c>
      <c r="U102" s="15" t="s">
        <v>87</v>
      </c>
      <c r="V102" s="36">
        <v>100</v>
      </c>
    </row>
    <row r="103" spans="1:22" ht="12.75">
      <c r="A103" s="11"/>
      <c r="B103" s="29"/>
      <c r="C103" s="30"/>
      <c r="D103" s="37">
        <f t="shared" si="9"/>
        <v>7.236842105263165</v>
      </c>
      <c r="E103" s="50">
        <v>190</v>
      </c>
      <c r="F103" s="50">
        <f>(G103+H103+K103+S103)/4</f>
        <v>203.75</v>
      </c>
      <c r="G103" s="12">
        <v>205</v>
      </c>
      <c r="H103" s="12">
        <v>210</v>
      </c>
      <c r="I103" s="12">
        <v>0</v>
      </c>
      <c r="J103" s="12">
        <v>0</v>
      </c>
      <c r="K103" s="12">
        <v>200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9">
        <v>0</v>
      </c>
      <c r="S103" s="13">
        <v>200</v>
      </c>
      <c r="T103" s="36" t="s">
        <v>41</v>
      </c>
      <c r="U103" s="15" t="s">
        <v>88</v>
      </c>
      <c r="V103" s="36">
        <v>102</v>
      </c>
    </row>
    <row r="104" spans="1:22" ht="12.75">
      <c r="A104" s="11"/>
      <c r="B104" s="29"/>
      <c r="C104" s="30"/>
      <c r="D104" s="37">
        <v>0</v>
      </c>
      <c r="E104" s="50">
        <f aca="true" t="shared" si="10" ref="E104:F106">(F104+G104+H104+I104+J104+K104+L104+M104+N104+O104+P104+Q104+R104)/13</f>
        <v>3.7633136094674553</v>
      </c>
      <c r="F104" s="50">
        <f t="shared" si="10"/>
        <v>3.923076923076923</v>
      </c>
      <c r="G104" s="12">
        <v>6</v>
      </c>
      <c r="H104" s="12">
        <v>3</v>
      </c>
      <c r="I104" s="12">
        <v>3</v>
      </c>
      <c r="J104" s="12">
        <v>3</v>
      </c>
      <c r="K104" s="12">
        <v>3</v>
      </c>
      <c r="L104" s="13">
        <v>3</v>
      </c>
      <c r="M104" s="13">
        <v>3</v>
      </c>
      <c r="N104" s="13">
        <v>3</v>
      </c>
      <c r="O104" s="13">
        <v>5</v>
      </c>
      <c r="P104" s="13">
        <v>6</v>
      </c>
      <c r="Q104" s="13">
        <v>4</v>
      </c>
      <c r="R104" s="12">
        <v>3</v>
      </c>
      <c r="S104" s="13">
        <v>6</v>
      </c>
      <c r="T104" s="36" t="s">
        <v>49</v>
      </c>
      <c r="U104" s="15" t="s">
        <v>89</v>
      </c>
      <c r="V104" s="36">
        <v>103</v>
      </c>
    </row>
    <row r="105" spans="1:22" ht="12.75">
      <c r="A105" s="11"/>
      <c r="B105" s="29"/>
      <c r="C105" s="30"/>
      <c r="D105" s="37">
        <v>0</v>
      </c>
      <c r="E105" s="50">
        <f t="shared" si="10"/>
        <v>3.337278106508876</v>
      </c>
      <c r="F105" s="50">
        <f t="shared" si="10"/>
        <v>3.3846153846153846</v>
      </c>
      <c r="G105" s="12">
        <v>8</v>
      </c>
      <c r="H105" s="12">
        <v>2</v>
      </c>
      <c r="I105" s="12">
        <v>2</v>
      </c>
      <c r="J105" s="12">
        <v>5</v>
      </c>
      <c r="K105" s="12">
        <v>3</v>
      </c>
      <c r="L105" s="13">
        <v>2</v>
      </c>
      <c r="M105" s="13">
        <v>3</v>
      </c>
      <c r="N105" s="13">
        <v>2</v>
      </c>
      <c r="O105" s="13">
        <v>3</v>
      </c>
      <c r="P105" s="13">
        <v>4</v>
      </c>
      <c r="Q105" s="13">
        <v>4</v>
      </c>
      <c r="R105" s="12">
        <v>2</v>
      </c>
      <c r="S105" s="13">
        <v>4</v>
      </c>
      <c r="T105" s="36" t="s">
        <v>49</v>
      </c>
      <c r="U105" s="15" t="s">
        <v>90</v>
      </c>
      <c r="V105" s="36">
        <v>104</v>
      </c>
    </row>
    <row r="106" spans="1:22" ht="12.75">
      <c r="A106" s="11"/>
      <c r="B106" s="29"/>
      <c r="C106" s="30"/>
      <c r="D106" s="37">
        <v>0</v>
      </c>
      <c r="E106" s="50">
        <f t="shared" si="10"/>
        <v>2.088757396449704</v>
      </c>
      <c r="F106" s="50">
        <f t="shared" si="10"/>
        <v>2.1538461538461537</v>
      </c>
      <c r="G106" s="13">
        <v>5</v>
      </c>
      <c r="H106" s="13">
        <v>2</v>
      </c>
      <c r="I106" s="13">
        <v>2</v>
      </c>
      <c r="J106" s="13">
        <v>1</v>
      </c>
      <c r="K106" s="13">
        <v>2</v>
      </c>
      <c r="L106" s="13">
        <v>2</v>
      </c>
      <c r="M106" s="13">
        <v>2</v>
      </c>
      <c r="N106" s="13">
        <v>1</v>
      </c>
      <c r="O106" s="13">
        <v>2</v>
      </c>
      <c r="P106" s="13">
        <v>3</v>
      </c>
      <c r="Q106" s="13">
        <v>2</v>
      </c>
      <c r="R106" s="13">
        <v>1</v>
      </c>
      <c r="S106" s="13">
        <v>3</v>
      </c>
      <c r="T106" s="36" t="s">
        <v>62</v>
      </c>
      <c r="U106" s="15" t="s">
        <v>117</v>
      </c>
      <c r="V106" s="36">
        <v>106</v>
      </c>
    </row>
    <row r="107" spans="1:22" ht="12.75">
      <c r="A107" s="11"/>
      <c r="B107" s="29"/>
      <c r="C107" s="30"/>
      <c r="D107" s="37">
        <v>0</v>
      </c>
      <c r="E107" s="50">
        <f>(F107+G107+I107+J107+K107+L107+M107+N107+O107+P107+Q107+R107)/12</f>
        <v>7.076923076923077</v>
      </c>
      <c r="F107" s="50">
        <f>(G107+H107+I107+J107+K107+L107+M107+N107+O107+P107+Q107+R107+S107)/13</f>
        <v>6.923076923076923</v>
      </c>
      <c r="G107" s="13">
        <v>10</v>
      </c>
      <c r="H107" s="13">
        <v>7</v>
      </c>
      <c r="I107" s="13">
        <v>7</v>
      </c>
      <c r="J107" s="13">
        <v>8</v>
      </c>
      <c r="K107" s="13">
        <v>6</v>
      </c>
      <c r="L107" s="13">
        <v>5</v>
      </c>
      <c r="M107" s="13">
        <v>5</v>
      </c>
      <c r="N107" s="13">
        <v>5</v>
      </c>
      <c r="O107" s="13">
        <v>12</v>
      </c>
      <c r="P107" s="13">
        <v>5</v>
      </c>
      <c r="Q107" s="13">
        <v>10</v>
      </c>
      <c r="R107" s="13">
        <v>5</v>
      </c>
      <c r="S107" s="13">
        <v>5</v>
      </c>
      <c r="T107" s="36" t="s">
        <v>41</v>
      </c>
      <c r="U107" s="15" t="s">
        <v>114</v>
      </c>
      <c r="V107" s="36">
        <v>107</v>
      </c>
    </row>
    <row r="108" spans="1:22" ht="12.75">
      <c r="A108" s="11"/>
      <c r="B108" s="29"/>
      <c r="C108" s="30"/>
      <c r="D108" s="37">
        <v>0</v>
      </c>
      <c r="E108" s="50">
        <f>(F108+G108+J108+L108+M108+N108+O108+P108+Q108+R108)/10</f>
        <v>8.120000000000001</v>
      </c>
      <c r="F108" s="50">
        <f>(G108+H108+K108+M108+N108+O108+P108+Q108+R108+S108)/10</f>
        <v>8.2</v>
      </c>
      <c r="G108" s="13">
        <v>10</v>
      </c>
      <c r="H108" s="13">
        <v>0</v>
      </c>
      <c r="I108" s="13">
        <v>0</v>
      </c>
      <c r="J108" s="13">
        <v>0</v>
      </c>
      <c r="K108" s="13">
        <v>10</v>
      </c>
      <c r="L108" s="13">
        <v>8</v>
      </c>
      <c r="M108" s="13">
        <v>8</v>
      </c>
      <c r="N108" s="13">
        <v>7</v>
      </c>
      <c r="O108" s="13">
        <v>10</v>
      </c>
      <c r="P108" s="13">
        <v>10</v>
      </c>
      <c r="Q108" s="13">
        <v>10</v>
      </c>
      <c r="R108" s="13">
        <v>10</v>
      </c>
      <c r="S108" s="13">
        <v>7</v>
      </c>
      <c r="T108" s="36" t="s">
        <v>41</v>
      </c>
      <c r="U108" s="15" t="s">
        <v>115</v>
      </c>
      <c r="V108" s="36">
        <v>108</v>
      </c>
    </row>
    <row r="109" spans="1:22" ht="12.75">
      <c r="A109" s="11"/>
      <c r="B109" s="29"/>
      <c r="C109" s="30"/>
      <c r="D109" s="37">
        <v>7</v>
      </c>
      <c r="E109" s="50">
        <v>30</v>
      </c>
      <c r="F109" s="50">
        <f>(P109+Q109+L109)/3</f>
        <v>31.666666666666668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30</v>
      </c>
      <c r="M109" s="13">
        <v>0</v>
      </c>
      <c r="N109" s="13">
        <v>0</v>
      </c>
      <c r="O109" s="13">
        <v>0</v>
      </c>
      <c r="P109" s="13">
        <v>30</v>
      </c>
      <c r="Q109" s="13">
        <v>35</v>
      </c>
      <c r="R109" s="13">
        <v>0</v>
      </c>
      <c r="S109" s="13">
        <v>0</v>
      </c>
      <c r="T109" s="36" t="s">
        <v>16</v>
      </c>
      <c r="U109" s="15" t="s">
        <v>91</v>
      </c>
      <c r="V109" s="36">
        <v>109</v>
      </c>
    </row>
    <row r="110" spans="1:22" ht="12.75">
      <c r="A110" s="11"/>
      <c r="B110" s="29"/>
      <c r="C110" s="30"/>
      <c r="D110" s="37">
        <v>0</v>
      </c>
      <c r="E110" s="50">
        <f>(F110+G110+I110+J110+K110+L110+M110+N110+O110+P110+Q110+R110)/12</f>
        <v>12.979166666666666</v>
      </c>
      <c r="F110" s="50">
        <f>(G110+H110+J110+K110+L110+M110+N110+O110+P110+Q110+R110+S110)/12</f>
        <v>12.75</v>
      </c>
      <c r="G110" s="13">
        <v>15</v>
      </c>
      <c r="H110" s="13">
        <v>15</v>
      </c>
      <c r="I110" s="13">
        <v>15</v>
      </c>
      <c r="J110" s="13">
        <v>15</v>
      </c>
      <c r="K110" s="13">
        <v>15</v>
      </c>
      <c r="L110" s="13">
        <v>0</v>
      </c>
      <c r="M110" s="13">
        <v>14</v>
      </c>
      <c r="N110" s="13">
        <v>12</v>
      </c>
      <c r="O110" s="13">
        <v>12</v>
      </c>
      <c r="P110" s="13">
        <v>15</v>
      </c>
      <c r="Q110" s="13">
        <v>15</v>
      </c>
      <c r="R110" s="13">
        <v>15</v>
      </c>
      <c r="S110" s="13">
        <v>10</v>
      </c>
      <c r="T110" s="36" t="s">
        <v>16</v>
      </c>
      <c r="U110" s="15" t="s">
        <v>92</v>
      </c>
      <c r="V110" s="36">
        <v>110</v>
      </c>
    </row>
    <row r="111" spans="6:22" ht="12.75">
      <c r="F111" s="1"/>
      <c r="G111" s="1"/>
      <c r="H111" s="1"/>
      <c r="I111" s="1"/>
      <c r="J111" s="1"/>
      <c r="K111" s="1"/>
      <c r="L111" s="46"/>
      <c r="M111" s="1"/>
      <c r="N111" s="1"/>
      <c r="O111" s="1"/>
      <c r="P111" s="1"/>
      <c r="Q111" s="1"/>
      <c r="R111" s="1"/>
      <c r="S111" s="1"/>
      <c r="T111" s="1"/>
      <c r="V111"/>
    </row>
    <row r="112" spans="8:23" ht="15">
      <c r="H112" s="32"/>
      <c r="I112" s="32"/>
      <c r="J112" s="32"/>
      <c r="K112" s="32"/>
      <c r="L112" s="32"/>
      <c r="M112" s="61" t="s">
        <v>131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33"/>
    </row>
    <row r="113" spans="8:24" ht="15">
      <c r="H113" s="32"/>
      <c r="I113" s="32"/>
      <c r="J113" s="32"/>
      <c r="K113" s="58" t="s">
        <v>140</v>
      </c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34"/>
      <c r="X113" s="7"/>
    </row>
    <row r="114" spans="8:24" ht="15">
      <c r="H114" s="58" t="s">
        <v>130</v>
      </c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34"/>
      <c r="X114" s="7"/>
    </row>
    <row r="115" spans="8:23" ht="15.75" customHeight="1">
      <c r="H115" s="32"/>
      <c r="I115" s="32"/>
      <c r="J115" s="32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34"/>
    </row>
    <row r="116" spans="4:23" ht="15.75">
      <c r="D116" s="59" t="s">
        <v>126</v>
      </c>
      <c r="E116" s="59"/>
      <c r="F116" s="59"/>
      <c r="G116" s="59"/>
      <c r="H116" s="31"/>
      <c r="I116" s="31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34"/>
    </row>
    <row r="117" spans="4:24" ht="18">
      <c r="D117" s="60" t="s">
        <v>127</v>
      </c>
      <c r="E117" s="60"/>
      <c r="F117" s="60"/>
      <c r="G117" s="60"/>
      <c r="H117" s="31"/>
      <c r="I117" s="31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34"/>
      <c r="X117" s="24"/>
    </row>
    <row r="118" spans="4:24" ht="18">
      <c r="D118" s="25"/>
      <c r="E118" s="25"/>
      <c r="F118" s="25"/>
      <c r="G118" s="25"/>
      <c r="H118" s="25"/>
      <c r="I118" s="25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20"/>
    </row>
    <row r="119" spans="4:22" ht="12.75">
      <c r="D119" s="25"/>
      <c r="E119" s="25"/>
      <c r="F119" s="25"/>
      <c r="G119" s="25"/>
      <c r="H119" s="25"/>
      <c r="I119" s="25"/>
      <c r="M119">
        <v>5</v>
      </c>
      <c r="P119" s="47"/>
      <c r="Q119" s="47"/>
      <c r="R119" s="47"/>
      <c r="S119" s="47"/>
      <c r="T119" s="47"/>
      <c r="U119" s="47"/>
      <c r="V119" s="47"/>
    </row>
    <row r="123" ht="12.75">
      <c r="J123" s="2"/>
    </row>
  </sheetData>
  <sheetProtection/>
  <mergeCells count="19">
    <mergeCell ref="K115:V115"/>
    <mergeCell ref="H114:V114"/>
    <mergeCell ref="G2:V2"/>
    <mergeCell ref="D2:F2"/>
    <mergeCell ref="G26:V26"/>
    <mergeCell ref="D26:F26"/>
    <mergeCell ref="D48:F48"/>
    <mergeCell ref="D69:F69"/>
    <mergeCell ref="G48:V48"/>
    <mergeCell ref="D95:F95"/>
    <mergeCell ref="G95:V95"/>
    <mergeCell ref="G69:V69"/>
    <mergeCell ref="J118:W118"/>
    <mergeCell ref="J116:V116"/>
    <mergeCell ref="J117:V117"/>
    <mergeCell ref="D116:G116"/>
    <mergeCell ref="D117:G117"/>
    <mergeCell ref="M112:V112"/>
    <mergeCell ref="K113:V113"/>
  </mergeCells>
  <printOptions horizontalCentered="1"/>
  <pageMargins left="0.27" right="0.95" top="1.35" bottom="2.24" header="2.79" footer="2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Salama Al-Mahdi</dc:creator>
  <cp:keywords/>
  <dc:description/>
  <cp:lastModifiedBy>user</cp:lastModifiedBy>
  <cp:lastPrinted>2017-03-02T06:32:11Z</cp:lastPrinted>
  <dcterms:created xsi:type="dcterms:W3CDTF">2008-01-13T05:43:13Z</dcterms:created>
  <dcterms:modified xsi:type="dcterms:W3CDTF">2018-02-11T08:36:36Z</dcterms:modified>
  <cp:category/>
  <cp:version/>
  <cp:contentType/>
  <cp:contentStatus/>
</cp:coreProperties>
</file>